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eetups\Rain King\Website\Additional Resources\"/>
    </mc:Choice>
  </mc:AlternateContent>
  <xr:revisionPtr revIDLastSave="0" documentId="13_ncr:1_{3A2BFCDC-6AB5-45B6-8658-E1E6B1EB3193}" xr6:coauthVersionLast="47" xr6:coauthVersionMax="47" xr10:uidLastSave="{00000000-0000-0000-0000-000000000000}"/>
  <bookViews>
    <workbookView xWindow="19090" yWindow="-110" windowWidth="38620" windowHeight="21100" xr2:uid="{1AC34665-0E86-4582-84C2-C7A65C7D454A}"/>
  </bookViews>
  <sheets>
    <sheet name="Sample Trade Stats" sheetId="1" r:id="rId1"/>
  </sheets>
  <definedNames>
    <definedName name="_xlnm.Print_Area" localSheetId="0">'Sample Trade Stats'!$A$1:$AK$75</definedName>
    <definedName name="_xlnm.Print_Titles" localSheetId="0">'Sample Trade Stats'!$4:$4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3" i="1" l="1"/>
  <c r="G43" i="1"/>
  <c r="F43" i="1"/>
  <c r="I42" i="1"/>
  <c r="G42" i="1"/>
  <c r="F42" i="1"/>
  <c r="E38" i="1"/>
  <c r="E37" i="1"/>
  <c r="E36" i="1"/>
  <c r="K31" i="1" s="1"/>
  <c r="E35" i="1"/>
  <c r="E34" i="1"/>
  <c r="E33" i="1"/>
  <c r="E32" i="1"/>
  <c r="I29" i="1"/>
  <c r="E28" i="1"/>
  <c r="J26" i="1"/>
  <c r="H26" i="1"/>
  <c r="E26" i="1"/>
  <c r="E25" i="1"/>
  <c r="H25" i="1" s="1"/>
  <c r="H24" i="1"/>
  <c r="E24" i="1"/>
  <c r="J24" i="1" s="1"/>
  <c r="H23" i="1"/>
  <c r="E23" i="1"/>
  <c r="J23" i="1" s="1"/>
  <c r="J22" i="1"/>
  <c r="H22" i="1"/>
  <c r="E22" i="1"/>
  <c r="J21" i="1"/>
  <c r="E21" i="1"/>
  <c r="H21" i="1" s="1"/>
  <c r="J20" i="1"/>
  <c r="H20" i="1"/>
  <c r="E20" i="1"/>
  <c r="J19" i="1"/>
  <c r="H19" i="1"/>
  <c r="E19" i="1"/>
  <c r="J18" i="1"/>
  <c r="H18" i="1"/>
  <c r="H17" i="1"/>
  <c r="E17" i="1"/>
  <c r="J17" i="1" s="1"/>
  <c r="E16" i="1"/>
  <c r="J16" i="1" s="1"/>
  <c r="J15" i="1"/>
  <c r="E15" i="1"/>
  <c r="H15" i="1" s="1"/>
  <c r="H14" i="1"/>
  <c r="E14" i="1"/>
  <c r="J14" i="1" s="1"/>
  <c r="H13" i="1"/>
  <c r="E13" i="1"/>
  <c r="J13" i="1" s="1"/>
  <c r="E12" i="1"/>
  <c r="J12" i="1" s="1"/>
  <c r="J11" i="1"/>
  <c r="E11" i="1"/>
  <c r="H11" i="1" s="1"/>
  <c r="J10" i="1"/>
  <c r="H10" i="1"/>
  <c r="E10" i="1"/>
  <c r="H9" i="1"/>
  <c r="E9" i="1"/>
  <c r="J9" i="1" s="1"/>
  <c r="E8" i="1"/>
  <c r="J8" i="1" s="1"/>
  <c r="J7" i="1"/>
  <c r="E7" i="1"/>
  <c r="J6" i="1"/>
  <c r="H6" i="1"/>
  <c r="E6" i="1"/>
  <c r="E5" i="1"/>
  <c r="E29" i="1" s="1"/>
  <c r="Q31" i="1" l="1"/>
  <c r="Q29" i="1"/>
  <c r="J29" i="1"/>
  <c r="J25" i="1"/>
  <c r="J5" i="1"/>
  <c r="H5" i="1"/>
  <c r="H8" i="1"/>
  <c r="H12" i="1"/>
  <c r="H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JPoco</author>
    <author>John Pocorobba</author>
  </authors>
  <commentList>
    <comment ref="AH4" authorId="0" shapeId="0" xr:uid="{317F6F02-C3F8-4033-A8B4-1FA71A34EF81}">
      <text>
        <r>
          <rPr>
            <b/>
            <sz val="9"/>
            <color indexed="81"/>
            <rFont val="Tahoma"/>
            <family val="2"/>
          </rPr>
          <t>Bought too soon
Bought too late
Bought perfect
Faulty set-up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I4" authorId="0" shapeId="0" xr:uid="{BFA1D4D9-4A87-4365-974E-AA0A2B7CD725}">
      <text>
        <r>
          <rPr>
            <b/>
            <sz val="9"/>
            <color indexed="81"/>
            <rFont val="Tahoma"/>
            <family val="2"/>
          </rPr>
          <t>Sold too soon
Sold too late
Sold perfect (within 5% of high)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J4" authorId="0" shapeId="0" xr:uid="{88DC1C6B-55A3-45CD-9D67-D1F5A05AD4AD}">
      <text>
        <r>
          <rPr>
            <b/>
            <sz val="9"/>
            <color indexed="81"/>
            <rFont val="Tahoma"/>
            <family val="2"/>
          </rPr>
          <t>Cut loss perfect
Cost loss too late
Cut loss too soon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29" authorId="1" shapeId="0" xr:uid="{C1686719-CF78-40F6-BBC8-BC7F0BACFD4E}">
      <text>
        <r>
          <rPr>
            <b/>
            <sz val="9"/>
            <color indexed="81"/>
            <rFont val="Tahoma"/>
            <family val="2"/>
          </rPr>
          <t>J Pocorobba:</t>
        </r>
        <r>
          <rPr>
            <sz val="9"/>
            <color indexed="81"/>
            <rFont val="Tahoma"/>
            <family val="2"/>
          </rPr>
          <t xml:space="preserve">
enter starting portfolio value in formula</t>
        </r>
      </text>
    </comment>
    <comment ref="Q31" authorId="1" shapeId="0" xr:uid="{3076AB9A-E204-40EA-A0B2-3AB1ED8946BE}">
      <text>
        <r>
          <rPr>
            <b/>
            <sz val="9"/>
            <color indexed="81"/>
            <rFont val="Tahoma"/>
            <family val="2"/>
          </rPr>
          <t>John Pocorobba:</t>
        </r>
        <r>
          <rPr>
            <sz val="9"/>
            <color indexed="81"/>
            <rFont val="Tahoma"/>
            <family val="2"/>
          </rPr>
          <t xml:space="preserve">
Enter starting poertfolio value in formula</t>
        </r>
      </text>
    </comment>
    <comment ref="H32" authorId="1" shapeId="0" xr:uid="{DB572D0B-5063-4246-9D23-9792C143B77C}">
      <text>
        <r>
          <rPr>
            <b/>
            <sz val="9"/>
            <color indexed="81"/>
            <rFont val="Tahoma"/>
            <family val="2"/>
          </rPr>
          <t>John Pocorobba:</t>
        </r>
        <r>
          <rPr>
            <sz val="9"/>
            <color indexed="81"/>
            <rFont val="Tahoma"/>
            <family val="2"/>
          </rPr>
          <t xml:space="preserve">
$19770 -9.3% (1839)
Add $15,041 -11.5% (1753)
</t>
        </r>
      </text>
    </comment>
    <comment ref="H33" authorId="1" shapeId="0" xr:uid="{3DBAA73A-7577-434F-89A3-42F2555F1100}">
      <text>
        <r>
          <rPr>
            <b/>
            <sz val="9"/>
            <color indexed="81"/>
            <rFont val="Tahoma"/>
            <family val="2"/>
          </rPr>
          <t>John Pocorobba:</t>
        </r>
        <r>
          <rPr>
            <sz val="9"/>
            <color indexed="81"/>
            <rFont val="Tahoma"/>
            <family val="2"/>
          </rPr>
          <t xml:space="preserve">
$ 21,279 Loss 5.6% (1192)
Add:  $21019 Loss (612)</t>
        </r>
      </text>
    </comment>
    <comment ref="H35" authorId="1" shapeId="0" xr:uid="{C9EA74D9-053C-498A-9937-5DC260AA9291}">
      <text>
        <r>
          <rPr>
            <b/>
            <sz val="9"/>
            <color indexed="81"/>
            <rFont val="Tahoma"/>
            <family val="2"/>
          </rPr>
          <t>John Pocorobba:</t>
        </r>
        <r>
          <rPr>
            <sz val="9"/>
            <color indexed="81"/>
            <rFont val="Tahoma"/>
            <family val="2"/>
          </rPr>
          <t xml:space="preserve">
11,937  -7.1% (847)</t>
        </r>
      </text>
    </comment>
    <comment ref="H36" authorId="1" shapeId="0" xr:uid="{E0E36BF6-8A52-4C77-8DFF-04B3B81F58ED}">
      <text>
        <r>
          <rPr>
            <b/>
            <sz val="9"/>
            <color indexed="81"/>
            <rFont val="Tahoma"/>
            <family val="2"/>
          </rPr>
          <t>$46,232  -4.5% (2087)
$17,160 -5.4% (927)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<sst xmlns="http://schemas.openxmlformats.org/spreadsheetml/2006/main" count="272" uniqueCount="132">
  <si>
    <t>Post Analysis - Trade Stats -  SAMPLE</t>
  </si>
  <si>
    <t>This is a sample template.  User is reponsible for its use and checking any and all formulas</t>
  </si>
  <si>
    <t>ENTRY SET UP ( On Strength or Weakness)</t>
  </si>
  <si>
    <t>Symbol</t>
  </si>
  <si>
    <t>% Gain/Loss</t>
  </si>
  <si>
    <t>$</t>
  </si>
  <si>
    <t>Invested</t>
  </si>
  <si>
    <t xml:space="preserve"> Equity at Trade</t>
  </si>
  <si>
    <t>Gain/Loss (bps of equity)</t>
  </si>
  <si>
    <t>Initial Risk  (R )</t>
  </si>
  <si>
    <t>Reward -Risk Multiple</t>
  </si>
  <si>
    <t>Sell</t>
  </si>
  <si>
    <t>% from pivot/vol</t>
  </si>
  <si>
    <t>Market Action</t>
  </si>
  <si>
    <t>Cut Loss</t>
  </si>
  <si>
    <t>Gains Slipped</t>
  </si>
  <si>
    <t xml:space="preserve"> </t>
  </si>
  <si>
    <t>Days held</t>
  </si>
  <si>
    <t>Why the trade?</t>
  </si>
  <si>
    <t>Clean Breakout</t>
  </si>
  <si>
    <t>3 Touch TL/VCP</t>
  </si>
  <si>
    <t>Mini Coil</t>
  </si>
  <si>
    <t>OPTIONS</t>
  </si>
  <si>
    <t>Accum. Day Add</t>
  </si>
  <si>
    <t>ERx  Gap Up</t>
  </si>
  <si>
    <t>Failed Gap 8ema Pbk</t>
  </si>
  <si>
    <t>CHChg</t>
  </si>
  <si>
    <t>50MA Failure/Rec'y</t>
  </si>
  <si>
    <t>BnB Pullback</t>
  </si>
  <si>
    <t>HVC or BO Rec'y</t>
  </si>
  <si>
    <t>3 ema Shakeout</t>
  </si>
  <si>
    <t>Failed BO 20d PBk</t>
  </si>
  <si>
    <t>Short Sale</t>
  </si>
  <si>
    <t>Cheat Area in Base</t>
  </si>
  <si>
    <t>Entry Pt</t>
  </si>
  <si>
    <t>Exit @ Profit</t>
  </si>
  <si>
    <t>Exit @ Loss</t>
  </si>
  <si>
    <t>Post Analysis Notes</t>
  </si>
  <si>
    <t>XYZ</t>
  </si>
  <si>
    <t>Def</t>
  </si>
  <si>
    <t>Acted like leader on 1st 50d pbk;</t>
  </si>
  <si>
    <t>Good</t>
  </si>
  <si>
    <t>Poor</t>
  </si>
  <si>
    <t>Bght right;  next day they pre-announced bad forecast</t>
  </si>
  <si>
    <t>Chasing a leader</t>
  </si>
  <si>
    <t>FOMO:  Was chasing a extended stock</t>
  </si>
  <si>
    <t>Breakout from base</t>
  </si>
  <si>
    <t>Base was too short;  downtrend was in place</t>
  </si>
  <si>
    <t>HIJ</t>
  </si>
  <si>
    <t xml:space="preserve">Added to a leader </t>
  </si>
  <si>
    <t>Added too much; Never got traction; Hit Hard Stop</t>
  </si>
  <si>
    <t>Add-on strnegth abv Gap Day high</t>
  </si>
  <si>
    <t>HUJ</t>
  </si>
  <si>
    <t>Failed BO  20d Pbk</t>
  </si>
  <si>
    <t xml:space="preserve">Good </t>
  </si>
  <si>
    <t>Added on pivot rec's but trade soured</t>
  </si>
  <si>
    <t>KLM</t>
  </si>
  <si>
    <t>BnB Pullbk in strong group</t>
  </si>
  <si>
    <t>Followed rules and stopped out</t>
  </si>
  <si>
    <t>Recovery of HVC in HTF formation</t>
  </si>
  <si>
    <t>Gave it little too much room;  Gain turned into Loss</t>
  </si>
  <si>
    <t>Good R-R;   In base near NHs</t>
  </si>
  <si>
    <t>Followed Rules;  Immediately stopped out in few days</t>
  </si>
  <si>
    <t>Pullbk to Pivot on strong BO</t>
  </si>
  <si>
    <t>Bgt pbk to pivot;  stock failed at BO; Hit Hard Stop</t>
  </si>
  <si>
    <t>3T TL; CwH</t>
  </si>
  <si>
    <t>Tight Risk Mgt;  Hit hard stop</t>
  </si>
  <si>
    <t>Fl Base with 3ema SO</t>
  </si>
  <si>
    <t>Stock liquidity questionable; lagged when mkt ripping</t>
  </si>
  <si>
    <t>BnB Pbk</t>
  </si>
  <si>
    <t>Stopped within 10 min…MSFT news a s competitor</t>
  </si>
  <si>
    <t>EFG</t>
  </si>
  <si>
    <t>Off</t>
  </si>
  <si>
    <t>Pullback in an uptrend</t>
  </si>
  <si>
    <t>BE.  Kept stalling and acting funny.  Cut it</t>
  </si>
  <si>
    <t>In Base; Liquid stock. Steady E/S</t>
  </si>
  <si>
    <t>BE.  Had 6.5% cushion b4 E Rpt but bombed</t>
  </si>
  <si>
    <t>ABC</t>
  </si>
  <si>
    <t>Record Sales;  Shakeout Day to 20d</t>
  </si>
  <si>
    <t>Tightened stop and early Feb Pbk hit stop</t>
  </si>
  <si>
    <t>Bgt BO on ERx Gap</t>
  </si>
  <si>
    <t>V Good</t>
  </si>
  <si>
    <t>Mkt correction, tighened astops and was stopped out</t>
  </si>
  <si>
    <t>Great entry and discplined exit</t>
  </si>
  <si>
    <t>3T TL in Base</t>
  </si>
  <si>
    <t>Late Sell</t>
  </si>
  <si>
    <t>Great Pos'n b4 E and it flopped and gave big gains</t>
  </si>
  <si>
    <t>Gap Up</t>
  </si>
  <si>
    <t>Was patient to let trade work after slow start</t>
  </si>
  <si>
    <t>Handled this trade well with rules</t>
  </si>
  <si>
    <t>YTD Closed</t>
  </si>
  <si>
    <t>Closed YTD</t>
  </si>
  <si>
    <t>Open</t>
  </si>
  <si>
    <t>Equity @ Trade</t>
  </si>
  <si>
    <t>Pending</t>
  </si>
  <si>
    <t>Initial Risk</t>
  </si>
  <si>
    <t>Unrealized gains</t>
  </si>
  <si>
    <t>HTF</t>
  </si>
  <si>
    <t>PEG;  BO Stage 1 Base</t>
  </si>
  <si>
    <t>NOP</t>
  </si>
  <si>
    <t>CwH BO, HVC</t>
  </si>
  <si>
    <t>QRS</t>
  </si>
  <si>
    <t>TUV</t>
  </si>
  <si>
    <t>YTD Closed Trade (x/xx/xx)</t>
  </si>
  <si>
    <t>Batting Ave</t>
  </si>
  <si>
    <t>Ave Gain/Loss</t>
  </si>
  <si>
    <t>Ave gain/Loss</t>
  </si>
  <si>
    <t># Wins</t>
  </si>
  <si>
    <t>Singles (1-9%)</t>
  </si>
  <si>
    <t># Losses</t>
  </si>
  <si>
    <t>Doubles (10-25%)</t>
  </si>
  <si>
    <t>Neutral (not countd)</t>
  </si>
  <si>
    <t>Triples (26-50%)</t>
  </si>
  <si>
    <t>HR (51-100+%)</t>
  </si>
  <si>
    <t># Losses &gt;8%</t>
  </si>
  <si>
    <t>Best Trades:   ABC  XXX</t>
  </si>
  <si>
    <t>Worst Loss</t>
  </si>
  <si>
    <t>Worst Trades:    XYZ, BBB</t>
  </si>
  <si>
    <t>Ones that got away:  KLM</t>
  </si>
  <si>
    <t>Entry Pts</t>
  </si>
  <si>
    <t>Too soon (x)</t>
  </si>
  <si>
    <t>Late Entry(x)</t>
  </si>
  <si>
    <t>Late Sell (x)</t>
  </si>
  <si>
    <t>Good Entry (x)</t>
  </si>
  <si>
    <t>Good Sell (x)</t>
  </si>
  <si>
    <t>Faulty Setup (x)</t>
  </si>
  <si>
    <t>Chased extended stock</t>
  </si>
  <si>
    <t>Downtrend line in a base</t>
  </si>
  <si>
    <t>Tight consolidation after runup</t>
  </si>
  <si>
    <t>Good move but gave back too much profit</t>
  </si>
  <si>
    <t>ERx Gap Up</t>
  </si>
  <si>
    <t>Psychological Price at $50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</si>
</sst>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  <numFmt numFmtId="166" formatCode="0.0"/>
    <numFmt numFmtId="167" formatCode="0.000"/>
    <numFmt numFmtId="168" formatCode="0.00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theme="1"/>
      <name val="Constantia"/>
      <family val="1"/>
    </font>
    <font>
      <sz val="11"/>
      <color theme="1"/>
      <name val="Constantia"/>
      <family val="1"/>
    </font>
    <font>
      <b/>
      <i/>
      <sz val="20"/>
      <color rgb="FFFF0000"/>
      <name val="Constantia"/>
      <family val="1"/>
    </font>
    <font>
      <sz val="9"/>
      <color theme="1"/>
      <name val="Constantia"/>
      <family val="1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2"/>
      <color theme="10"/>
      <name val="Calibri"/>
      <family val="2"/>
      <scheme val="minor"/>
    </font>
    <font>
      <sz val="10"/>
      <color theme="1"/>
      <name val="Constantia"/>
      <family val="1"/>
    </font>
    <font>
      <sz val="12"/>
      <color theme="1"/>
      <name val="Constantia"/>
      <family val="1"/>
    </font>
    <font>
      <sz val="11"/>
      <name val="Constantia"/>
      <family val="1"/>
    </font>
    <font>
      <sz val="11"/>
      <color rgb="FFFF0000"/>
      <name val="Constantia"/>
      <family val="1"/>
    </font>
    <font>
      <sz val="10"/>
      <color rgb="FF0070C0"/>
      <name val="Constantia"/>
      <family val="1"/>
    </font>
    <font>
      <b/>
      <sz val="11"/>
      <color rgb="FFFF0000"/>
      <name val="Constantia"/>
      <family val="1"/>
    </font>
    <font>
      <sz val="11"/>
      <color rgb="FF00B050"/>
      <name val="Constantia"/>
      <family val="1"/>
    </font>
    <font>
      <sz val="11"/>
      <color theme="5" tint="-0.249977111117893"/>
      <name val="Constantia"/>
      <family val="1"/>
    </font>
    <font>
      <sz val="9"/>
      <color rgb="FFFFC000"/>
      <name val="Constantia"/>
      <family val="1"/>
    </font>
    <font>
      <sz val="11"/>
      <color theme="4"/>
      <name val="Constantia"/>
      <family val="1"/>
    </font>
    <font>
      <sz val="11"/>
      <color theme="9" tint="0.39997558519241921"/>
      <name val="Constantia"/>
      <family val="1"/>
    </font>
    <font>
      <sz val="11"/>
      <color rgb="FF7030A0"/>
      <name val="Constantia"/>
      <family val="1"/>
    </font>
    <font>
      <sz val="11"/>
      <color rgb="FFFF66CC"/>
      <name val="Constantia"/>
      <family val="1"/>
    </font>
    <font>
      <b/>
      <sz val="11"/>
      <color rgb="FF0070C0"/>
      <name val="Constantia"/>
      <family val="1"/>
    </font>
    <font>
      <sz val="9"/>
      <color rgb="FF0070C0"/>
      <name val="Constantia"/>
      <family val="1"/>
    </font>
    <font>
      <sz val="11"/>
      <color rgb="FF0070C0"/>
      <name val="Constantia"/>
      <family val="1"/>
    </font>
    <font>
      <b/>
      <sz val="9"/>
      <color rgb="FF00B050"/>
      <name val="Constantia"/>
      <family val="1"/>
    </font>
    <font>
      <b/>
      <sz val="11"/>
      <color theme="1"/>
      <name val="Constantia"/>
      <family val="1"/>
    </font>
    <font>
      <i/>
      <u/>
      <sz val="11"/>
      <color theme="1"/>
      <name val="Constantia"/>
      <family val="1"/>
    </font>
    <font>
      <b/>
      <sz val="9"/>
      <color theme="1"/>
      <name val="Constantia"/>
      <family val="1"/>
    </font>
    <font>
      <i/>
      <sz val="11"/>
      <color rgb="FF0070C0"/>
      <name val="Constantia"/>
      <family val="1"/>
    </font>
    <font>
      <sz val="8"/>
      <color theme="1"/>
      <name val="Constantia"/>
      <family val="1"/>
    </font>
    <font>
      <sz val="12"/>
      <color rgb="FFFF0000"/>
      <name val="Constantia"/>
      <family val="1"/>
    </font>
    <font>
      <sz val="11"/>
      <color rgb="FFFFCCFF"/>
      <name val="Constantia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4" fontId="3" fillId="0" borderId="0" xfId="0" applyNumberFormat="1" applyFont="1" applyAlignment="1">
      <alignment horizontal="left"/>
    </xf>
    <xf numFmtId="0" fontId="3" fillId="0" borderId="1" xfId="0" applyFont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0" borderId="2" xfId="0" applyFont="1" applyBorder="1"/>
    <xf numFmtId="0" fontId="5" fillId="0" borderId="2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7" fillId="0" borderId="2" xfId="3" applyFont="1" applyFill="1" applyBorder="1" applyAlignment="1">
      <alignment horizontal="right" wrapText="1"/>
    </xf>
    <xf numFmtId="0" fontId="8" fillId="0" borderId="2" xfId="3" applyFont="1" applyFill="1" applyBorder="1" applyAlignment="1">
      <alignment horizontal="right" wrapText="1"/>
    </xf>
    <xf numFmtId="0" fontId="1" fillId="0" borderId="2" xfId="3" applyFont="1" applyFill="1" applyBorder="1" applyAlignment="1">
      <alignment horizontal="right" wrapText="1"/>
    </xf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wrapText="1"/>
    </xf>
    <xf numFmtId="0" fontId="9" fillId="4" borderId="2" xfId="0" applyFont="1" applyFill="1" applyBorder="1" applyAlignment="1">
      <alignment horizontal="center"/>
    </xf>
    <xf numFmtId="0" fontId="9" fillId="5" borderId="2" xfId="0" applyFont="1" applyFill="1" applyBorder="1" applyAlignment="1">
      <alignment textRotation="90"/>
    </xf>
    <xf numFmtId="0" fontId="9" fillId="6" borderId="2" xfId="0" applyFont="1" applyFill="1" applyBorder="1" applyAlignment="1">
      <alignment textRotation="90"/>
    </xf>
    <xf numFmtId="0" fontId="9" fillId="6" borderId="2" xfId="0" applyFont="1" applyFill="1" applyBorder="1" applyAlignment="1">
      <alignment textRotation="90" wrapText="1"/>
    </xf>
    <xf numFmtId="0" fontId="3" fillId="7" borderId="2" xfId="0" applyFont="1" applyFill="1" applyBorder="1"/>
    <xf numFmtId="0" fontId="10" fillId="7" borderId="0" xfId="0" applyFont="1" applyFill="1"/>
    <xf numFmtId="0" fontId="11" fillId="8" borderId="0" xfId="0" applyFont="1" applyFill="1"/>
    <xf numFmtId="164" fontId="12" fillId="8" borderId="0" xfId="0" applyNumberFormat="1" applyFont="1" applyFill="1"/>
    <xf numFmtId="6" fontId="11" fillId="0" borderId="0" xfId="1" applyNumberFormat="1" applyFont="1" applyFill="1"/>
    <xf numFmtId="165" fontId="3" fillId="9" borderId="0" xfId="1" applyNumberFormat="1" applyFont="1" applyFill="1"/>
    <xf numFmtId="165" fontId="3" fillId="0" borderId="0" xfId="1" applyNumberFormat="1" applyFont="1" applyFill="1"/>
    <xf numFmtId="2" fontId="12" fillId="0" borderId="0" xfId="1" applyNumberFormat="1" applyFont="1" applyFill="1"/>
    <xf numFmtId="165" fontId="13" fillId="0" borderId="0" xfId="1" applyNumberFormat="1" applyFont="1" applyFill="1"/>
    <xf numFmtId="166" fontId="14" fillId="8" borderId="0" xfId="1" applyNumberFormat="1" applyFont="1" applyFill="1"/>
    <xf numFmtId="0" fontId="5" fillId="0" borderId="0" xfId="0" applyFont="1"/>
    <xf numFmtId="0" fontId="5" fillId="10" borderId="0" xfId="0" applyFont="1" applyFill="1"/>
    <xf numFmtId="0" fontId="9" fillId="0" borderId="0" xfId="0" applyFont="1"/>
    <xf numFmtId="0" fontId="15" fillId="11" borderId="0" xfId="0" applyFont="1" applyFill="1"/>
    <xf numFmtId="0" fontId="3" fillId="0" borderId="3" xfId="0" applyFont="1" applyBorder="1"/>
    <xf numFmtId="0" fontId="16" fillId="12" borderId="0" xfId="0" applyFont="1" applyFill="1"/>
    <xf numFmtId="0" fontId="17" fillId="0" borderId="0" xfId="0" applyFont="1" applyAlignment="1">
      <alignment horizontal="left"/>
    </xf>
    <xf numFmtId="0" fontId="15" fillId="0" borderId="0" xfId="0" applyFont="1"/>
    <xf numFmtId="0" fontId="9" fillId="7" borderId="0" xfId="0" applyFont="1" applyFill="1"/>
    <xf numFmtId="0" fontId="12" fillId="0" borderId="0" xfId="0" applyFont="1"/>
    <xf numFmtId="0" fontId="18" fillId="0" borderId="0" xfId="0" applyFont="1"/>
    <xf numFmtId="0" fontId="19" fillId="0" borderId="0" xfId="0" applyFont="1"/>
    <xf numFmtId="0" fontId="3" fillId="11" borderId="0" xfId="0" applyFont="1" applyFill="1"/>
    <xf numFmtId="0" fontId="3" fillId="0" borderId="4" xfId="0" applyFont="1" applyBorder="1"/>
    <xf numFmtId="0" fontId="5" fillId="0" borderId="0" xfId="0" applyFont="1" applyAlignment="1">
      <alignment horizontal="left"/>
    </xf>
    <xf numFmtId="0" fontId="11" fillId="13" borderId="0" xfId="0" applyFont="1" applyFill="1"/>
    <xf numFmtId="164" fontId="12" fillId="13" borderId="0" xfId="0" applyNumberFormat="1" applyFont="1" applyFill="1"/>
    <xf numFmtId="0" fontId="11" fillId="0" borderId="0" xfId="0" applyFont="1"/>
    <xf numFmtId="166" fontId="14" fillId="0" borderId="0" xfId="1" applyNumberFormat="1" applyFont="1" applyFill="1"/>
    <xf numFmtId="0" fontId="3" fillId="14" borderId="0" xfId="0" applyFont="1" applyFill="1"/>
    <xf numFmtId="0" fontId="20" fillId="0" borderId="0" xfId="0" applyFont="1"/>
    <xf numFmtId="0" fontId="11" fillId="6" borderId="0" xfId="0" applyFont="1" applyFill="1"/>
    <xf numFmtId="164" fontId="12" fillId="6" borderId="0" xfId="0" applyNumberFormat="1" applyFont="1" applyFill="1"/>
    <xf numFmtId="165" fontId="13" fillId="0" borderId="0" xfId="1" applyNumberFormat="1" applyFont="1"/>
    <xf numFmtId="6" fontId="5" fillId="0" borderId="0" xfId="0" applyNumberFormat="1" applyFont="1"/>
    <xf numFmtId="164" fontId="11" fillId="0" borderId="0" xfId="0" applyNumberFormat="1" applyFont="1"/>
    <xf numFmtId="0" fontId="3" fillId="15" borderId="0" xfId="0" applyFont="1" applyFill="1"/>
    <xf numFmtId="0" fontId="11" fillId="5" borderId="0" xfId="0" applyFont="1" applyFill="1"/>
    <xf numFmtId="164" fontId="11" fillId="5" borderId="0" xfId="0" applyNumberFormat="1" applyFont="1" applyFill="1"/>
    <xf numFmtId="0" fontId="5" fillId="10" borderId="0" xfId="0" applyFont="1" applyFill="1" applyAlignment="1">
      <alignment wrapText="1"/>
    </xf>
    <xf numFmtId="2" fontId="11" fillId="0" borderId="0" xfId="1" applyNumberFormat="1" applyFont="1" applyFill="1"/>
    <xf numFmtId="165" fontId="9" fillId="0" borderId="0" xfId="1" applyNumberFormat="1" applyFont="1"/>
    <xf numFmtId="0" fontId="3" fillId="7" borderId="0" xfId="0" applyFont="1" applyFill="1"/>
    <xf numFmtId="0" fontId="11" fillId="16" borderId="0" xfId="0" applyFont="1" applyFill="1"/>
    <xf numFmtId="164" fontId="11" fillId="16" borderId="0" xfId="0" applyNumberFormat="1" applyFont="1" applyFill="1"/>
    <xf numFmtId="0" fontId="21" fillId="0" borderId="0" xfId="0" applyFont="1"/>
    <xf numFmtId="165" fontId="11" fillId="9" borderId="0" xfId="1" applyNumberFormat="1" applyFont="1" applyFill="1"/>
    <xf numFmtId="2" fontId="3" fillId="0" borderId="0" xfId="1" applyNumberFormat="1" applyFont="1" applyFill="1"/>
    <xf numFmtId="166" fontId="22" fillId="0" borderId="0" xfId="1" applyNumberFormat="1" applyFont="1" applyFill="1"/>
    <xf numFmtId="0" fontId="23" fillId="0" borderId="0" xfId="0" applyFont="1"/>
    <xf numFmtId="0" fontId="11" fillId="17" borderId="0" xfId="0" applyFont="1" applyFill="1"/>
    <xf numFmtId="164" fontId="11" fillId="17" borderId="2" xfId="0" applyNumberFormat="1" applyFont="1" applyFill="1" applyBorder="1"/>
    <xf numFmtId="0" fontId="11" fillId="0" borderId="2" xfId="0" applyFont="1" applyBorder="1"/>
    <xf numFmtId="6" fontId="11" fillId="0" borderId="2" xfId="1" applyNumberFormat="1" applyFont="1" applyFill="1" applyBorder="1"/>
    <xf numFmtId="165" fontId="3" fillId="9" borderId="2" xfId="1" applyNumberFormat="1" applyFont="1" applyFill="1" applyBorder="1"/>
    <xf numFmtId="165" fontId="3" fillId="0" borderId="2" xfId="1" applyNumberFormat="1" applyFont="1" applyFill="1" applyBorder="1"/>
    <xf numFmtId="167" fontId="24" fillId="0" borderId="0" xfId="1" applyNumberFormat="1" applyFont="1" applyFill="1"/>
    <xf numFmtId="0" fontId="25" fillId="0" borderId="0" xfId="0" applyFont="1"/>
    <xf numFmtId="0" fontId="22" fillId="0" borderId="0" xfId="0" applyFont="1"/>
    <xf numFmtId="168" fontId="3" fillId="0" borderId="0" xfId="1" applyNumberFormat="1" applyFont="1" applyFill="1"/>
    <xf numFmtId="9" fontId="3" fillId="0" borderId="0" xfId="2" applyFont="1" applyFill="1"/>
    <xf numFmtId="6" fontId="11" fillId="17" borderId="0" xfId="1" applyNumberFormat="1" applyFont="1" applyFill="1"/>
    <xf numFmtId="164" fontId="26" fillId="13" borderId="0" xfId="2" applyNumberFormat="1" applyFont="1" applyFill="1"/>
    <xf numFmtId="0" fontId="26" fillId="0" borderId="0" xfId="0" applyFont="1"/>
    <xf numFmtId="164" fontId="9" fillId="0" borderId="0" xfId="2" applyNumberFormat="1" applyFont="1" applyFill="1"/>
    <xf numFmtId="0" fontId="27" fillId="0" borderId="0" xfId="0" applyFont="1"/>
    <xf numFmtId="165" fontId="23" fillId="0" borderId="0" xfId="1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165" fontId="9" fillId="4" borderId="0" xfId="1" applyNumberFormat="1" applyFont="1" applyFill="1"/>
    <xf numFmtId="164" fontId="26" fillId="8" borderId="5" xfId="2" applyNumberFormat="1" applyFont="1" applyFill="1" applyBorder="1"/>
    <xf numFmtId="0" fontId="28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29" fillId="0" borderId="0" xfId="0" applyFont="1"/>
    <xf numFmtId="0" fontId="30" fillId="0" borderId="0" xfId="0" applyFont="1"/>
    <xf numFmtId="165" fontId="9" fillId="0" borderId="0" xfId="1" applyNumberFormat="1" applyFont="1" applyFill="1"/>
    <xf numFmtId="0" fontId="5" fillId="0" borderId="2" xfId="0" applyFont="1" applyBorder="1"/>
    <xf numFmtId="164" fontId="3" fillId="0" borderId="0" xfId="0" applyNumberFormat="1" applyFont="1"/>
    <xf numFmtId="165" fontId="3" fillId="0" borderId="0" xfId="1" applyNumberFormat="1" applyFont="1"/>
    <xf numFmtId="0" fontId="0" fillId="0" borderId="2" xfId="0" applyBorder="1"/>
    <xf numFmtId="9" fontId="0" fillId="0" borderId="0" xfId="0" applyNumberFormat="1"/>
    <xf numFmtId="2" fontId="0" fillId="0" borderId="0" xfId="0" applyNumberFormat="1" applyAlignment="1">
      <alignment horizontal="center"/>
    </xf>
    <xf numFmtId="164" fontId="0" fillId="0" borderId="0" xfId="2" applyNumberFormat="1" applyFont="1" applyFill="1"/>
    <xf numFmtId="9" fontId="0" fillId="0" borderId="0" xfId="2" applyFont="1" applyFill="1"/>
    <xf numFmtId="167" fontId="3" fillId="8" borderId="0" xfId="2" applyNumberFormat="1" applyFont="1" applyFill="1"/>
    <xf numFmtId="164" fontId="10" fillId="0" borderId="0" xfId="2" applyNumberFormat="1" applyFont="1"/>
    <xf numFmtId="9" fontId="3" fillId="0" borderId="0" xfId="2" applyFont="1"/>
    <xf numFmtId="167" fontId="3" fillId="0" borderId="0" xfId="2" applyNumberFormat="1" applyFont="1"/>
    <xf numFmtId="164" fontId="31" fillId="0" borderId="0" xfId="2" applyNumberFormat="1" applyFont="1"/>
    <xf numFmtId="0" fontId="30" fillId="18" borderId="0" xfId="0" applyFont="1" applyFill="1"/>
    <xf numFmtId="0" fontId="3" fillId="18" borderId="0" xfId="0" applyFont="1" applyFill="1"/>
    <xf numFmtId="164" fontId="12" fillId="0" borderId="0" xfId="2" applyNumberFormat="1" applyFont="1"/>
    <xf numFmtId="0" fontId="3" fillId="19" borderId="0" xfId="0" applyFont="1" applyFill="1" applyAlignment="1">
      <alignment horizontal="right"/>
    </xf>
    <xf numFmtId="9" fontId="5" fillId="19" borderId="0" xfId="0" applyNumberFormat="1" applyFont="1" applyFill="1" applyAlignment="1">
      <alignment horizontal="center"/>
    </xf>
    <xf numFmtId="0" fontId="3" fillId="13" borderId="0" xfId="0" applyFont="1" applyFill="1"/>
    <xf numFmtId="0" fontId="32" fillId="13" borderId="0" xfId="0" applyFont="1" applyFill="1"/>
    <xf numFmtId="9" fontId="3" fillId="0" borderId="0" xfId="2" applyFont="1" applyAlignment="1">
      <alignment horizontal="left"/>
    </xf>
    <xf numFmtId="0" fontId="14" fillId="0" borderId="0" xfId="0" applyFont="1"/>
    <xf numFmtId="16" fontId="12" fillId="0" borderId="0" xfId="0" applyNumberFormat="1" applyFont="1"/>
    <xf numFmtId="6" fontId="9" fillId="0" borderId="0" xfId="0" applyNumberFormat="1" applyFont="1"/>
    <xf numFmtId="0" fontId="3" fillId="0" borderId="0" xfId="0" applyFont="1" applyFill="1"/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E7195-BD61-45F6-8B07-8A7993756AA5}">
  <sheetPr>
    <pageSetUpPr fitToPage="1"/>
  </sheetPr>
  <dimension ref="A1:AO88"/>
  <sheetViews>
    <sheetView tabSelected="1" zoomScale="90" zoomScaleNormal="90" workbookViewId="0">
      <selection activeCell="S36" sqref="S36"/>
    </sheetView>
  </sheetViews>
  <sheetFormatPr defaultColWidth="9.21875" defaultRowHeight="14.4" x14ac:dyDescent="0.3"/>
  <cols>
    <col min="1" max="1" width="9.21875" style="2" customWidth="1"/>
    <col min="2" max="2" width="2" style="2" customWidth="1"/>
    <col min="3" max="3" width="9.21875" style="2" customWidth="1"/>
    <col min="4" max="4" width="2.21875" style="2" customWidth="1"/>
    <col min="5" max="5" width="11.21875" style="2" customWidth="1"/>
    <col min="6" max="6" width="13" style="2" customWidth="1"/>
    <col min="7" max="7" width="13.77734375" style="2" hidden="1" customWidth="1"/>
    <col min="8" max="8" width="14.33203125" style="2" hidden="1" customWidth="1"/>
    <col min="9" max="10" width="11.6640625" style="2" customWidth="1"/>
    <col min="11" max="11" width="7.77734375" style="2" customWidth="1"/>
    <col min="12" max="15" width="6.77734375" style="2" hidden="1" customWidth="1"/>
    <col min="16" max="16" width="1.5546875" style="2" customWidth="1"/>
    <col min="17" max="17" width="10" style="2" customWidth="1"/>
    <col min="18" max="18" width="31.33203125" style="2" customWidth="1"/>
    <col min="19" max="20" width="3.44140625" style="2" customWidth="1"/>
    <col min="21" max="25" width="3.33203125" style="2" customWidth="1"/>
    <col min="26" max="26" width="3.21875" style="2" customWidth="1"/>
    <col min="27" max="32" width="3.5546875" style="2" customWidth="1"/>
    <col min="33" max="33" width="4.109375" style="2" customWidth="1"/>
    <col min="34" max="34" width="9.33203125" style="2" customWidth="1"/>
    <col min="35" max="35" width="8.88671875" style="2" customWidth="1"/>
    <col min="36" max="36" width="9.109375" style="2" customWidth="1"/>
    <col min="37" max="37" width="49.44140625" style="2" customWidth="1"/>
    <col min="38" max="16384" width="9.21875" style="2"/>
  </cols>
  <sheetData>
    <row r="1" spans="1:37" ht="21" x14ac:dyDescent="0.4">
      <c r="A1" s="1" t="s">
        <v>0</v>
      </c>
    </row>
    <row r="2" spans="1:37" ht="25.8" x14ac:dyDescent="0.5">
      <c r="A2" s="3" t="s">
        <v>1</v>
      </c>
    </row>
    <row r="3" spans="1:37" ht="15" thickBot="1" x14ac:dyDescent="0.35">
      <c r="A3" s="4">
        <v>45627</v>
      </c>
      <c r="B3" s="4"/>
      <c r="R3" s="5"/>
      <c r="S3" s="6" t="s">
        <v>2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7"/>
    </row>
    <row r="4" spans="1:37" ht="96.6" customHeight="1" x14ac:dyDescent="0.3">
      <c r="A4" s="8" t="s">
        <v>3</v>
      </c>
      <c r="B4" s="8"/>
      <c r="C4" s="9" t="s">
        <v>4</v>
      </c>
      <c r="D4" s="8"/>
      <c r="E4" s="10" t="s">
        <v>5</v>
      </c>
      <c r="F4" s="11" t="s">
        <v>6</v>
      </c>
      <c r="G4" s="12" t="s">
        <v>7</v>
      </c>
      <c r="H4" s="12" t="s">
        <v>8</v>
      </c>
      <c r="I4" s="13" t="s">
        <v>9</v>
      </c>
      <c r="J4" s="14" t="s">
        <v>10</v>
      </c>
      <c r="K4" s="15" t="s">
        <v>11</v>
      </c>
      <c r="L4" s="9" t="s">
        <v>12</v>
      </c>
      <c r="M4" s="9" t="s">
        <v>13</v>
      </c>
      <c r="N4" s="9" t="s">
        <v>14</v>
      </c>
      <c r="O4" s="9" t="s">
        <v>15</v>
      </c>
      <c r="P4" s="9" t="s">
        <v>16</v>
      </c>
      <c r="Q4" s="16" t="s">
        <v>17</v>
      </c>
      <c r="R4" s="17" t="s">
        <v>18</v>
      </c>
      <c r="S4" s="18" t="s">
        <v>19</v>
      </c>
      <c r="T4" s="18" t="s">
        <v>20</v>
      </c>
      <c r="U4" s="18" t="s">
        <v>21</v>
      </c>
      <c r="V4" s="18" t="s">
        <v>22</v>
      </c>
      <c r="W4" s="18" t="s">
        <v>23</v>
      </c>
      <c r="X4" s="18" t="s">
        <v>24</v>
      </c>
      <c r="Y4" s="18" t="s">
        <v>25</v>
      </c>
      <c r="Z4" s="18" t="s">
        <v>26</v>
      </c>
      <c r="AA4" s="19" t="s">
        <v>27</v>
      </c>
      <c r="AB4" s="19" t="s">
        <v>28</v>
      </c>
      <c r="AC4" s="19" t="s">
        <v>29</v>
      </c>
      <c r="AD4" s="19" t="s">
        <v>30</v>
      </c>
      <c r="AE4" s="19" t="s">
        <v>31</v>
      </c>
      <c r="AF4" s="19" t="s">
        <v>32</v>
      </c>
      <c r="AG4" s="20" t="s">
        <v>33</v>
      </c>
      <c r="AH4" s="21" t="s">
        <v>34</v>
      </c>
      <c r="AI4" s="21" t="s">
        <v>35</v>
      </c>
      <c r="AJ4" s="21" t="s">
        <v>36</v>
      </c>
      <c r="AK4" s="22" t="s">
        <v>37</v>
      </c>
    </row>
    <row r="5" spans="1:37" x14ac:dyDescent="0.3">
      <c r="A5" s="23" t="s">
        <v>38</v>
      </c>
      <c r="C5" s="24">
        <v>-0.19</v>
      </c>
      <c r="D5" s="2" t="s">
        <v>16</v>
      </c>
      <c r="E5" s="25">
        <f t="shared" ref="E5:E15" si="0">F5*C5</f>
        <v>-1900</v>
      </c>
      <c r="F5" s="26">
        <v>10000</v>
      </c>
      <c r="G5" s="27">
        <v>760000</v>
      </c>
      <c r="H5" s="28">
        <f t="shared" ref="H5:H20" si="1">(E5/G5)*100</f>
        <v>-0.25</v>
      </c>
      <c r="I5" s="29">
        <v>792</v>
      </c>
      <c r="J5" s="30">
        <f t="shared" ref="J5:J20" si="2">E5/I5</f>
        <v>-2.3989898989898988</v>
      </c>
      <c r="K5" s="31" t="s">
        <v>39</v>
      </c>
      <c r="Q5" s="32">
        <v>2</v>
      </c>
      <c r="R5" s="33" t="s">
        <v>40</v>
      </c>
      <c r="U5" s="34"/>
      <c r="Z5" s="35"/>
      <c r="AB5" s="36"/>
      <c r="AC5" s="37"/>
      <c r="AH5" s="38" t="s">
        <v>41</v>
      </c>
      <c r="AI5" s="39"/>
      <c r="AJ5" s="40" t="s">
        <v>42</v>
      </c>
      <c r="AK5" s="2" t="s">
        <v>43</v>
      </c>
    </row>
    <row r="6" spans="1:37" x14ac:dyDescent="0.3">
      <c r="A6" s="23" t="s">
        <v>38</v>
      </c>
      <c r="C6" s="24">
        <v>-0.12</v>
      </c>
      <c r="E6" s="25">
        <f t="shared" si="0"/>
        <v>-1800</v>
      </c>
      <c r="F6" s="26">
        <v>15000</v>
      </c>
      <c r="G6" s="27"/>
      <c r="H6" s="28" t="e">
        <f t="shared" si="1"/>
        <v>#DIV/0!</v>
      </c>
      <c r="I6" s="29">
        <v>1500</v>
      </c>
      <c r="J6" s="30">
        <f t="shared" si="2"/>
        <v>-1.2</v>
      </c>
      <c r="K6" s="31" t="s">
        <v>39</v>
      </c>
      <c r="Q6" s="32">
        <v>4</v>
      </c>
      <c r="R6" s="33" t="s">
        <v>44</v>
      </c>
      <c r="V6" s="41"/>
      <c r="W6" s="42"/>
      <c r="X6" s="43"/>
      <c r="Z6" s="44"/>
      <c r="AA6" s="45"/>
      <c r="AG6" s="45"/>
      <c r="AH6" s="38" t="s">
        <v>41</v>
      </c>
      <c r="AI6" s="39"/>
      <c r="AJ6" s="40" t="s">
        <v>42</v>
      </c>
      <c r="AK6" s="2" t="s">
        <v>45</v>
      </c>
    </row>
    <row r="7" spans="1:37" x14ac:dyDescent="0.3">
      <c r="A7" s="23" t="s">
        <v>38</v>
      </c>
      <c r="C7" s="24">
        <v>-0.1</v>
      </c>
      <c r="E7" s="25">
        <f t="shared" si="0"/>
        <v>-500</v>
      </c>
      <c r="F7" s="26">
        <v>5000</v>
      </c>
      <c r="G7" s="27"/>
      <c r="H7" s="28"/>
      <c r="I7" s="29">
        <v>1900</v>
      </c>
      <c r="J7" s="30">
        <f t="shared" si="2"/>
        <v>-0.26315789473684209</v>
      </c>
      <c r="K7" s="31" t="s">
        <v>39</v>
      </c>
      <c r="Q7" s="32">
        <v>21</v>
      </c>
      <c r="R7" s="33" t="s">
        <v>46</v>
      </c>
      <c r="S7" s="43"/>
      <c r="V7" s="41"/>
      <c r="W7" s="42"/>
      <c r="Z7" s="44"/>
      <c r="AA7" s="45"/>
      <c r="AG7" s="45"/>
      <c r="AH7" s="40" t="s">
        <v>42</v>
      </c>
      <c r="AI7" s="39"/>
      <c r="AJ7" s="40" t="s">
        <v>42</v>
      </c>
      <c r="AK7" s="2" t="s">
        <v>47</v>
      </c>
    </row>
    <row r="8" spans="1:37" x14ac:dyDescent="0.3">
      <c r="A8" s="46" t="s">
        <v>48</v>
      </c>
      <c r="B8" s="2" t="s">
        <v>16</v>
      </c>
      <c r="C8" s="47">
        <v>-0.08</v>
      </c>
      <c r="D8" s="48"/>
      <c r="E8" s="25">
        <f t="shared" si="0"/>
        <v>-2400</v>
      </c>
      <c r="F8" s="26">
        <v>30000</v>
      </c>
      <c r="G8" s="27">
        <v>750000</v>
      </c>
      <c r="H8" s="28">
        <f t="shared" si="1"/>
        <v>-0.32</v>
      </c>
      <c r="I8" s="29">
        <v>2500</v>
      </c>
      <c r="J8" s="49">
        <f t="shared" si="2"/>
        <v>-0.96</v>
      </c>
      <c r="K8" s="2" t="s">
        <v>39</v>
      </c>
      <c r="L8" s="31"/>
      <c r="M8" s="31"/>
      <c r="N8" s="31"/>
      <c r="O8" s="31"/>
      <c r="P8" s="31"/>
      <c r="Q8" s="32">
        <v>3</v>
      </c>
      <c r="R8" s="33" t="s">
        <v>49</v>
      </c>
      <c r="W8" s="43"/>
      <c r="Z8" s="44"/>
      <c r="AC8" s="50"/>
      <c r="AH8" s="38" t="s">
        <v>41</v>
      </c>
      <c r="AI8" s="39"/>
      <c r="AJ8" s="40" t="s">
        <v>42</v>
      </c>
      <c r="AK8" s="2" t="s">
        <v>50</v>
      </c>
    </row>
    <row r="9" spans="1:37" x14ac:dyDescent="0.3">
      <c r="A9" s="46" t="s">
        <v>48</v>
      </c>
      <c r="C9" s="47">
        <v>-0.06</v>
      </c>
      <c r="E9" s="25">
        <f t="shared" si="0"/>
        <v>-2100</v>
      </c>
      <c r="F9" s="26">
        <v>35000</v>
      </c>
      <c r="G9" s="27">
        <v>755000</v>
      </c>
      <c r="H9" s="28">
        <f t="shared" si="1"/>
        <v>-0.27814569536423839</v>
      </c>
      <c r="I9" s="29">
        <v>1200</v>
      </c>
      <c r="J9" s="49">
        <f t="shared" si="2"/>
        <v>-1.75</v>
      </c>
      <c r="K9" s="31" t="s">
        <v>39</v>
      </c>
      <c r="Q9" s="32">
        <v>17</v>
      </c>
      <c r="R9" s="33" t="s">
        <v>51</v>
      </c>
      <c r="V9" s="51"/>
      <c r="W9" s="42"/>
      <c r="X9" s="48"/>
      <c r="Y9" s="48"/>
      <c r="Z9" s="44"/>
      <c r="AA9" s="45"/>
      <c r="AD9" s="45"/>
      <c r="AG9" s="45"/>
      <c r="AH9" s="40" t="s">
        <v>42</v>
      </c>
      <c r="AI9" s="39"/>
      <c r="AJ9" s="38" t="s">
        <v>41</v>
      </c>
      <c r="AK9" s="2" t="s">
        <v>126</v>
      </c>
    </row>
    <row r="10" spans="1:37" x14ac:dyDescent="0.3">
      <c r="A10" s="46" t="s">
        <v>52</v>
      </c>
      <c r="C10" s="47">
        <v>-5.6000000000000001E-2</v>
      </c>
      <c r="E10" s="25">
        <f t="shared" si="0"/>
        <v>-1232</v>
      </c>
      <c r="F10" s="26">
        <v>22000</v>
      </c>
      <c r="G10" s="27">
        <v>755000</v>
      </c>
      <c r="H10" s="28">
        <f t="shared" si="1"/>
        <v>-0.16317880794701989</v>
      </c>
      <c r="I10" s="29">
        <v>1900</v>
      </c>
      <c r="J10" s="49">
        <f t="shared" si="2"/>
        <v>-0.6484210526315789</v>
      </c>
      <c r="K10" s="31" t="s">
        <v>39</v>
      </c>
      <c r="Q10" s="32">
        <v>9</v>
      </c>
      <c r="R10" s="33" t="s">
        <v>53</v>
      </c>
      <c r="V10" s="51"/>
      <c r="W10" s="42"/>
      <c r="X10" s="48"/>
      <c r="Y10" s="48"/>
      <c r="Z10" s="44"/>
      <c r="AA10" s="45"/>
      <c r="AD10" s="45"/>
      <c r="AE10" s="50"/>
      <c r="AG10" s="45"/>
      <c r="AH10" s="38" t="s">
        <v>41</v>
      </c>
      <c r="AI10" s="39"/>
      <c r="AJ10" s="38" t="s">
        <v>54</v>
      </c>
      <c r="AK10" s="2" t="s">
        <v>55</v>
      </c>
    </row>
    <row r="11" spans="1:37" x14ac:dyDescent="0.3">
      <c r="A11" s="52" t="s">
        <v>56</v>
      </c>
      <c r="C11" s="53">
        <v>-0.03</v>
      </c>
      <c r="E11" s="25">
        <f t="shared" si="0"/>
        <v>-450</v>
      </c>
      <c r="F11" s="26">
        <v>15000</v>
      </c>
      <c r="G11" s="27">
        <v>765000</v>
      </c>
      <c r="H11" s="28">
        <f t="shared" si="1"/>
        <v>-5.8823529411764698E-2</v>
      </c>
      <c r="I11" s="54">
        <v>1500</v>
      </c>
      <c r="J11" s="49">
        <f t="shared" si="2"/>
        <v>-0.3</v>
      </c>
      <c r="K11" s="31" t="s">
        <v>39</v>
      </c>
      <c r="Q11" s="32">
        <v>3</v>
      </c>
      <c r="R11" s="55" t="s">
        <v>57</v>
      </c>
      <c r="X11" s="48"/>
      <c r="Y11" s="48"/>
      <c r="Z11" s="44"/>
      <c r="AB11" s="50"/>
      <c r="AH11" s="38" t="s">
        <v>41</v>
      </c>
      <c r="AI11" s="39"/>
      <c r="AJ11" s="38" t="s">
        <v>54</v>
      </c>
      <c r="AK11" s="2" t="s">
        <v>58</v>
      </c>
    </row>
    <row r="12" spans="1:37" x14ac:dyDescent="0.3">
      <c r="A12" s="52" t="s">
        <v>38</v>
      </c>
      <c r="C12" s="53">
        <v>-3.5999999999999997E-2</v>
      </c>
      <c r="D12" s="48"/>
      <c r="E12" s="25">
        <f>F12*C12</f>
        <v>-1979.9999999999998</v>
      </c>
      <c r="F12" s="26">
        <v>55000</v>
      </c>
      <c r="G12" s="27">
        <v>760000</v>
      </c>
      <c r="H12" s="28">
        <f t="shared" si="1"/>
        <v>-0.26052631578947366</v>
      </c>
      <c r="I12" s="29">
        <v>2000</v>
      </c>
      <c r="J12" s="49">
        <f t="shared" si="2"/>
        <v>-0.98999999999999988</v>
      </c>
      <c r="K12" s="31" t="s">
        <v>39</v>
      </c>
      <c r="L12" s="31"/>
      <c r="M12" s="31"/>
      <c r="N12" s="31"/>
      <c r="O12" s="31"/>
      <c r="P12" s="31" t="s">
        <v>16</v>
      </c>
      <c r="Q12" s="32">
        <v>20</v>
      </c>
      <c r="R12" s="55" t="s">
        <v>59</v>
      </c>
      <c r="Z12" s="44"/>
      <c r="AC12" s="50"/>
      <c r="AH12" s="38" t="s">
        <v>41</v>
      </c>
      <c r="AI12" s="39"/>
      <c r="AJ12" s="40" t="s">
        <v>42</v>
      </c>
      <c r="AK12" s="2" t="s">
        <v>60</v>
      </c>
    </row>
    <row r="13" spans="1:37" x14ac:dyDescent="0.3">
      <c r="A13" s="52" t="s">
        <v>38</v>
      </c>
      <c r="C13" s="53">
        <v>-3.7999999999999999E-2</v>
      </c>
      <c r="E13" s="25">
        <f t="shared" si="0"/>
        <v>-1596</v>
      </c>
      <c r="F13" s="26">
        <v>42000</v>
      </c>
      <c r="G13" s="27">
        <v>760000</v>
      </c>
      <c r="H13" s="28">
        <f t="shared" si="1"/>
        <v>-0.21</v>
      </c>
      <c r="I13" s="29">
        <v>2000</v>
      </c>
      <c r="J13" s="49">
        <f t="shared" si="2"/>
        <v>-0.79800000000000004</v>
      </c>
      <c r="K13" s="31" t="s">
        <v>39</v>
      </c>
      <c r="Q13" s="32">
        <v>3</v>
      </c>
      <c r="R13" s="33" t="s">
        <v>61</v>
      </c>
      <c r="T13" s="43"/>
      <c r="Z13" s="44"/>
      <c r="AC13" s="45"/>
      <c r="AH13" s="38" t="s">
        <v>41</v>
      </c>
      <c r="AI13" s="39"/>
      <c r="AJ13" s="38" t="s">
        <v>54</v>
      </c>
      <c r="AK13" s="2" t="s">
        <v>62</v>
      </c>
    </row>
    <row r="14" spans="1:37" x14ac:dyDescent="0.3">
      <c r="A14" s="52" t="s">
        <v>38</v>
      </c>
      <c r="C14" s="53">
        <v>-2.9000000000000001E-2</v>
      </c>
      <c r="D14" s="48"/>
      <c r="E14" s="25">
        <f>F14*C14</f>
        <v>-2320</v>
      </c>
      <c r="F14" s="26">
        <v>80000</v>
      </c>
      <c r="G14" s="27">
        <v>755000</v>
      </c>
      <c r="H14" s="28">
        <f>(E14/G14)*100</f>
        <v>-0.30728476821192052</v>
      </c>
      <c r="I14" s="29">
        <v>3000</v>
      </c>
      <c r="J14" s="49">
        <f>E14/I14</f>
        <v>-0.77333333333333332</v>
      </c>
      <c r="K14" s="31" t="s">
        <v>39</v>
      </c>
      <c r="L14" s="31"/>
      <c r="M14" s="31"/>
      <c r="N14" s="31"/>
      <c r="O14" s="31"/>
      <c r="P14" s="31"/>
      <c r="Q14" s="32">
        <v>2</v>
      </c>
      <c r="R14" s="55" t="s">
        <v>63</v>
      </c>
      <c r="Z14" s="44"/>
      <c r="AE14" s="50"/>
      <c r="AH14" s="38" t="s">
        <v>41</v>
      </c>
      <c r="AI14" s="39"/>
      <c r="AJ14" s="38" t="s">
        <v>41</v>
      </c>
      <c r="AK14" s="2" t="s">
        <v>64</v>
      </c>
    </row>
    <row r="15" spans="1:37" x14ac:dyDescent="0.3">
      <c r="A15" s="52" t="s">
        <v>38</v>
      </c>
      <c r="C15" s="53">
        <v>-2.1999999999999999E-2</v>
      </c>
      <c r="E15" s="25">
        <f t="shared" si="0"/>
        <v>-660</v>
      </c>
      <c r="F15" s="26">
        <v>30000</v>
      </c>
      <c r="G15" s="27">
        <v>750000</v>
      </c>
      <c r="H15" s="28">
        <f t="shared" si="1"/>
        <v>-8.8000000000000009E-2</v>
      </c>
      <c r="I15" s="29">
        <v>550</v>
      </c>
      <c r="J15" s="49">
        <f t="shared" si="2"/>
        <v>-1.2</v>
      </c>
      <c r="K15" s="31" t="s">
        <v>39</v>
      </c>
      <c r="Q15" s="32">
        <v>2</v>
      </c>
      <c r="R15" s="33" t="s">
        <v>65</v>
      </c>
      <c r="T15" s="43"/>
      <c r="V15" s="41"/>
      <c r="W15" s="42"/>
      <c r="X15" s="48"/>
      <c r="Y15" s="48"/>
      <c r="Z15" s="44"/>
      <c r="AA15" s="45"/>
      <c r="AG15" s="45"/>
      <c r="AH15" s="38" t="s">
        <v>41</v>
      </c>
      <c r="AI15" s="39"/>
      <c r="AJ15" s="38" t="s">
        <v>41</v>
      </c>
      <c r="AK15" s="2" t="s">
        <v>66</v>
      </c>
    </row>
    <row r="16" spans="1:37" x14ac:dyDescent="0.3">
      <c r="A16" s="52" t="s">
        <v>56</v>
      </c>
      <c r="C16" s="53">
        <v>-2.1000000000000001E-2</v>
      </c>
      <c r="D16" s="48"/>
      <c r="E16" s="25">
        <f>F16*C16</f>
        <v>-1059.8700000000001</v>
      </c>
      <c r="F16" s="26">
        <v>50470</v>
      </c>
      <c r="G16" s="27">
        <v>760000</v>
      </c>
      <c r="H16" s="28">
        <f t="shared" si="1"/>
        <v>-0.13945657894736843</v>
      </c>
      <c r="I16" s="29">
        <v>1015</v>
      </c>
      <c r="J16" s="49">
        <f t="shared" si="2"/>
        <v>-1.0442068965517242</v>
      </c>
      <c r="K16" s="31" t="s">
        <v>39</v>
      </c>
      <c r="L16" s="31"/>
      <c r="M16" s="31"/>
      <c r="N16" s="31"/>
      <c r="O16" s="31"/>
      <c r="P16" s="31"/>
      <c r="Q16" s="32">
        <v>8</v>
      </c>
      <c r="R16" s="55" t="s">
        <v>67</v>
      </c>
      <c r="Z16" s="44"/>
      <c r="AD16" s="50"/>
      <c r="AH16" s="38" t="s">
        <v>41</v>
      </c>
      <c r="AI16" s="39"/>
      <c r="AJ16" s="38" t="s">
        <v>41</v>
      </c>
      <c r="AK16" s="2" t="s">
        <v>68</v>
      </c>
    </row>
    <row r="17" spans="1:37" x14ac:dyDescent="0.3">
      <c r="A17" s="52" t="s">
        <v>56</v>
      </c>
      <c r="C17" s="53">
        <v>-0.02</v>
      </c>
      <c r="D17" s="48"/>
      <c r="E17" s="25">
        <f>F17*C17</f>
        <v>-1500</v>
      </c>
      <c r="F17" s="26">
        <v>75000</v>
      </c>
      <c r="G17" s="27">
        <v>765000</v>
      </c>
      <c r="H17" s="28">
        <f t="shared" si="1"/>
        <v>-0.19607843137254902</v>
      </c>
      <c r="I17" s="29">
        <v>1000</v>
      </c>
      <c r="J17" s="49">
        <f t="shared" si="2"/>
        <v>-1.5</v>
      </c>
      <c r="K17" s="31" t="s">
        <v>39</v>
      </c>
      <c r="L17" s="31"/>
      <c r="M17" s="31"/>
      <c r="N17" s="31"/>
      <c r="O17" s="31"/>
      <c r="P17" s="31"/>
      <c r="Q17" s="32">
        <v>1</v>
      </c>
      <c r="R17" s="55" t="s">
        <v>69</v>
      </c>
      <c r="Z17" s="44"/>
      <c r="AB17" s="50"/>
      <c r="AH17" s="38" t="s">
        <v>41</v>
      </c>
      <c r="AI17" s="39"/>
      <c r="AJ17" s="38" t="s">
        <v>41</v>
      </c>
      <c r="AK17" s="2" t="s">
        <v>70</v>
      </c>
    </row>
    <row r="18" spans="1:37" x14ac:dyDescent="0.3">
      <c r="A18" s="48" t="s">
        <v>71</v>
      </c>
      <c r="C18" s="56">
        <v>0</v>
      </c>
      <c r="D18" s="48"/>
      <c r="E18" s="25">
        <v>0</v>
      </c>
      <c r="F18" s="26">
        <v>20209</v>
      </c>
      <c r="G18" s="27">
        <v>750000</v>
      </c>
      <c r="H18" s="28">
        <f t="shared" si="1"/>
        <v>0</v>
      </c>
      <c r="I18" s="29">
        <v>1000</v>
      </c>
      <c r="J18" s="49">
        <f t="shared" si="2"/>
        <v>0</v>
      </c>
      <c r="K18" s="31" t="s">
        <v>72</v>
      </c>
      <c r="L18" s="31"/>
      <c r="M18" s="31"/>
      <c r="N18" s="31"/>
      <c r="O18" s="31"/>
      <c r="P18" s="31"/>
      <c r="Q18" s="32">
        <v>10</v>
      </c>
      <c r="R18" s="55" t="s">
        <v>73</v>
      </c>
      <c r="Z18" s="44"/>
      <c r="AB18" s="50"/>
      <c r="AH18" s="38" t="s">
        <v>54</v>
      </c>
      <c r="AI18" s="57"/>
      <c r="AJ18" s="57"/>
      <c r="AK18" s="2" t="s">
        <v>74</v>
      </c>
    </row>
    <row r="19" spans="1:37" x14ac:dyDescent="0.3">
      <c r="A19" s="48" t="s">
        <v>71</v>
      </c>
      <c r="C19" s="56">
        <v>0</v>
      </c>
      <c r="E19" s="25">
        <f t="shared" ref="E19:E20" si="3">F19*C19</f>
        <v>0</v>
      </c>
      <c r="F19" s="26">
        <v>19000</v>
      </c>
      <c r="G19" s="27">
        <v>765000</v>
      </c>
      <c r="H19" s="28">
        <f t="shared" si="1"/>
        <v>0</v>
      </c>
      <c r="I19" s="29">
        <v>2200</v>
      </c>
      <c r="J19" s="49">
        <f t="shared" si="2"/>
        <v>0</v>
      </c>
      <c r="K19" s="31" t="s">
        <v>39</v>
      </c>
      <c r="Q19" s="32">
        <v>8</v>
      </c>
      <c r="R19" s="33" t="s">
        <v>75</v>
      </c>
      <c r="T19" s="43"/>
      <c r="V19" s="41"/>
      <c r="W19" s="42"/>
      <c r="Z19" s="44"/>
      <c r="AA19" s="45"/>
      <c r="AG19" s="45"/>
      <c r="AH19" s="38" t="s">
        <v>54</v>
      </c>
      <c r="AI19" s="57"/>
      <c r="AJ19" s="57"/>
      <c r="AK19" s="2" t="s">
        <v>76</v>
      </c>
    </row>
    <row r="20" spans="1:37" x14ac:dyDescent="0.3">
      <c r="A20" s="58" t="s">
        <v>77</v>
      </c>
      <c r="C20" s="59">
        <v>0.04</v>
      </c>
      <c r="D20" s="2" t="s">
        <v>16</v>
      </c>
      <c r="E20" s="25">
        <f t="shared" si="3"/>
        <v>1738</v>
      </c>
      <c r="F20" s="26">
        <v>43450</v>
      </c>
      <c r="G20" s="27">
        <v>765000</v>
      </c>
      <c r="H20" s="28">
        <f t="shared" si="1"/>
        <v>0.22718954248366011</v>
      </c>
      <c r="I20" s="29">
        <v>2580</v>
      </c>
      <c r="J20" s="49">
        <f t="shared" si="2"/>
        <v>0.67364341085271318</v>
      </c>
      <c r="K20" s="31" t="s">
        <v>39</v>
      </c>
      <c r="Q20" s="60">
        <v>10</v>
      </c>
      <c r="R20" s="33" t="s">
        <v>78</v>
      </c>
      <c r="Z20" s="44"/>
      <c r="AC20" s="37"/>
      <c r="AE20" s="50"/>
      <c r="AH20" s="38" t="s">
        <v>41</v>
      </c>
      <c r="AI20" s="2" t="s">
        <v>41</v>
      </c>
      <c r="AJ20" s="63"/>
      <c r="AK20" s="2" t="s">
        <v>79</v>
      </c>
    </row>
    <row r="21" spans="1:37" x14ac:dyDescent="0.3">
      <c r="A21" s="58" t="s">
        <v>77</v>
      </c>
      <c r="C21" s="59">
        <v>5.6000000000000001E-2</v>
      </c>
      <c r="E21" s="25">
        <f>F21*C21</f>
        <v>3922.4079999999999</v>
      </c>
      <c r="F21" s="26">
        <v>70043</v>
      </c>
      <c r="G21" s="27">
        <v>765000</v>
      </c>
      <c r="H21" s="61">
        <f>(E21/G21)*100</f>
        <v>0.51273307189542483</v>
      </c>
      <c r="I21" s="62">
        <v>1190</v>
      </c>
      <c r="J21" s="49">
        <f>E21/I21</f>
        <v>3.2961411764705884</v>
      </c>
      <c r="K21" s="31" t="s">
        <v>72</v>
      </c>
      <c r="Q21" s="60">
        <v>5</v>
      </c>
      <c r="R21" s="33" t="s">
        <v>80</v>
      </c>
      <c r="V21" s="51"/>
      <c r="X21" s="43"/>
      <c r="Z21" s="44"/>
      <c r="AC21" s="45"/>
      <c r="AE21" s="45"/>
      <c r="AG21" s="45"/>
      <c r="AH21" s="38" t="s">
        <v>41</v>
      </c>
      <c r="AI21" s="38" t="s">
        <v>81</v>
      </c>
      <c r="AJ21" s="63"/>
      <c r="AK21" s="2" t="s">
        <v>82</v>
      </c>
    </row>
    <row r="22" spans="1:37" x14ac:dyDescent="0.3">
      <c r="A22" s="58" t="s">
        <v>77</v>
      </c>
      <c r="C22" s="59">
        <v>9.4E-2</v>
      </c>
      <c r="D22" s="48"/>
      <c r="E22" s="25">
        <f>F22*C22</f>
        <v>5119.8040000000001</v>
      </c>
      <c r="F22" s="26">
        <v>54466</v>
      </c>
      <c r="G22" s="27">
        <v>755000</v>
      </c>
      <c r="H22" s="61">
        <f>(E22/G22)*100</f>
        <v>0.67811973509933776</v>
      </c>
      <c r="I22" s="29">
        <v>1800</v>
      </c>
      <c r="J22" s="49">
        <f>E22/I22</f>
        <v>2.8443355555555554</v>
      </c>
      <c r="K22" s="31" t="s">
        <v>72</v>
      </c>
      <c r="L22" s="31"/>
      <c r="M22" s="31"/>
      <c r="N22" s="31"/>
      <c r="O22" s="31"/>
      <c r="P22" s="31" t="s">
        <v>16</v>
      </c>
      <c r="Q22" s="60"/>
      <c r="R22" s="120" t="s">
        <v>127</v>
      </c>
      <c r="T22" s="43"/>
      <c r="Z22" s="44"/>
      <c r="AB22" s="121"/>
      <c r="AH22" s="38" t="s">
        <v>41</v>
      </c>
      <c r="AI22" s="38" t="s">
        <v>81</v>
      </c>
      <c r="AJ22" s="63"/>
      <c r="AK22" s="2" t="s">
        <v>83</v>
      </c>
    </row>
    <row r="23" spans="1:37" x14ac:dyDescent="0.3">
      <c r="A23" s="58" t="s">
        <v>77</v>
      </c>
      <c r="C23" s="59">
        <v>9.7000000000000003E-2</v>
      </c>
      <c r="E23" s="25">
        <f t="shared" ref="E23:E26" si="4">F23*C23</f>
        <v>5174.95</v>
      </c>
      <c r="F23" s="26">
        <v>53350</v>
      </c>
      <c r="G23" s="27">
        <v>75000</v>
      </c>
      <c r="H23" s="61">
        <f t="shared" ref="H23:H26" si="5">(E23/G23)*100</f>
        <v>6.8999333333333333</v>
      </c>
      <c r="I23" s="29">
        <v>2500</v>
      </c>
      <c r="J23" s="49">
        <f t="shared" ref="J23" si="6">E23/I23</f>
        <v>2.0699799999999997</v>
      </c>
      <c r="K23" s="31" t="s">
        <v>39</v>
      </c>
      <c r="Q23" s="32">
        <v>25</v>
      </c>
      <c r="R23" s="33" t="s">
        <v>84</v>
      </c>
      <c r="T23" s="43"/>
      <c r="V23" s="51"/>
      <c r="X23" s="51"/>
      <c r="Y23" s="51"/>
      <c r="Z23" s="44"/>
      <c r="AD23" s="45"/>
      <c r="AE23" s="45"/>
      <c r="AF23" s="45"/>
      <c r="AG23" s="45"/>
      <c r="AH23" s="38" t="s">
        <v>41</v>
      </c>
      <c r="AI23" s="40" t="s">
        <v>85</v>
      </c>
      <c r="AJ23" s="63"/>
      <c r="AK23" s="2" t="s">
        <v>86</v>
      </c>
    </row>
    <row r="24" spans="1:37" x14ac:dyDescent="0.3">
      <c r="A24" s="64" t="s">
        <v>77</v>
      </c>
      <c r="C24" s="65">
        <v>0.14199999999999999</v>
      </c>
      <c r="D24" s="66"/>
      <c r="E24" s="25">
        <f t="shared" si="4"/>
        <v>2839.9999999999995</v>
      </c>
      <c r="F24" s="67">
        <v>20000</v>
      </c>
      <c r="G24" s="27">
        <v>750000</v>
      </c>
      <c r="H24" s="68">
        <f t="shared" si="5"/>
        <v>0.3786666666666666</v>
      </c>
      <c r="I24" s="29">
        <v>1000</v>
      </c>
      <c r="J24" s="69">
        <f>E24/I24</f>
        <v>2.8399999999999994</v>
      </c>
      <c r="K24" s="70" t="s">
        <v>72</v>
      </c>
      <c r="L24" s="31"/>
      <c r="M24" s="31"/>
      <c r="N24" s="31"/>
      <c r="O24" s="31"/>
      <c r="P24" s="31"/>
      <c r="Q24" s="32">
        <v>25</v>
      </c>
      <c r="R24" s="120" t="s">
        <v>87</v>
      </c>
      <c r="U24" s="45"/>
      <c r="V24" s="51"/>
      <c r="X24" s="43"/>
      <c r="Z24" s="44"/>
      <c r="AC24" s="45"/>
      <c r="AE24" s="66"/>
      <c r="AF24" s="45"/>
      <c r="AH24" s="38" t="s">
        <v>41</v>
      </c>
      <c r="AI24" s="2" t="s">
        <v>41</v>
      </c>
      <c r="AJ24" s="63"/>
      <c r="AK24" s="2" t="s">
        <v>88</v>
      </c>
    </row>
    <row r="25" spans="1:37" x14ac:dyDescent="0.3">
      <c r="A25" s="64" t="s">
        <v>77</v>
      </c>
      <c r="C25" s="65">
        <v>0.2</v>
      </c>
      <c r="E25" s="25">
        <f t="shared" si="4"/>
        <v>10000</v>
      </c>
      <c r="F25" s="26">
        <v>50000</v>
      </c>
      <c r="G25" s="27"/>
      <c r="H25" s="68" t="e">
        <f t="shared" si="5"/>
        <v>#DIV/0!</v>
      </c>
      <c r="I25" s="29">
        <v>1650</v>
      </c>
      <c r="J25" s="69">
        <f>E25/I25</f>
        <v>6.0606060606060606</v>
      </c>
      <c r="K25" s="31" t="s">
        <v>39</v>
      </c>
      <c r="Q25" s="32">
        <v>78</v>
      </c>
      <c r="R25" s="33" t="s">
        <v>128</v>
      </c>
      <c r="U25" s="43"/>
      <c r="Z25" s="44"/>
      <c r="AC25" s="45"/>
      <c r="AH25" s="38" t="s">
        <v>41</v>
      </c>
      <c r="AI25" s="40" t="s">
        <v>85</v>
      </c>
      <c r="AJ25" s="63"/>
      <c r="AK25" s="2" t="s">
        <v>129</v>
      </c>
    </row>
    <row r="26" spans="1:37" x14ac:dyDescent="0.3">
      <c r="A26" s="71" t="s">
        <v>77</v>
      </c>
      <c r="B26" s="8" t="s">
        <v>16</v>
      </c>
      <c r="C26" s="72">
        <v>0.48</v>
      </c>
      <c r="D26" s="73"/>
      <c r="E26" s="74">
        <f t="shared" si="4"/>
        <v>20160</v>
      </c>
      <c r="F26" s="75">
        <v>42000</v>
      </c>
      <c r="G26" s="76">
        <v>755000</v>
      </c>
      <c r="H26" s="77">
        <f t="shared" si="5"/>
        <v>2.6701986754966889</v>
      </c>
      <c r="I26" s="29">
        <v>2650</v>
      </c>
      <c r="J26" s="69">
        <f>E26/I26</f>
        <v>7.6075471698113208</v>
      </c>
      <c r="K26" s="78" t="s">
        <v>72</v>
      </c>
      <c r="L26" s="31"/>
      <c r="M26" s="31"/>
      <c r="N26" s="31"/>
      <c r="O26" s="31"/>
      <c r="P26" s="31"/>
      <c r="Q26" s="32">
        <v>55</v>
      </c>
      <c r="R26" s="33" t="s">
        <v>16</v>
      </c>
      <c r="V26" s="43"/>
      <c r="Z26" s="44"/>
      <c r="AH26" s="38" t="s">
        <v>41</v>
      </c>
      <c r="AI26" s="48" t="s">
        <v>41</v>
      </c>
      <c r="AJ26" s="63"/>
      <c r="AK26" s="2" t="s">
        <v>89</v>
      </c>
    </row>
    <row r="27" spans="1:37" x14ac:dyDescent="0.3">
      <c r="A27" s="79" t="s">
        <v>16</v>
      </c>
      <c r="C27" s="56"/>
      <c r="D27" s="48"/>
      <c r="E27" s="25"/>
      <c r="F27" s="27"/>
      <c r="G27" s="27"/>
      <c r="H27" s="80"/>
      <c r="I27" s="80"/>
      <c r="J27" s="80"/>
      <c r="K27" s="31"/>
      <c r="L27" s="31"/>
      <c r="M27" s="31"/>
      <c r="N27" s="31"/>
      <c r="O27" s="31"/>
      <c r="P27" s="31"/>
      <c r="Q27" s="31"/>
      <c r="R27" s="55"/>
      <c r="S27" s="81"/>
      <c r="T27" s="81"/>
      <c r="Z27" s="45"/>
      <c r="AH27" s="38" t="s">
        <v>16</v>
      </c>
      <c r="AI27" s="38" t="s">
        <v>16</v>
      </c>
    </row>
    <row r="28" spans="1:37" x14ac:dyDescent="0.3">
      <c r="C28" s="56"/>
      <c r="D28" s="48"/>
      <c r="E28" s="25">
        <f t="shared" ref="E28" si="7">F28*C28</f>
        <v>0</v>
      </c>
      <c r="F28" s="26"/>
      <c r="G28" s="27"/>
      <c r="H28" s="27"/>
      <c r="I28" s="27"/>
      <c r="J28" s="68" t="s">
        <v>16</v>
      </c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</row>
    <row r="29" spans="1:37" ht="16.2" customHeight="1" x14ac:dyDescent="0.3">
      <c r="A29" s="56" t="s">
        <v>90</v>
      </c>
      <c r="D29" s="48"/>
      <c r="E29" s="82">
        <f>SUM(E5:E27)</f>
        <v>29457.292000000001</v>
      </c>
      <c r="F29" s="27"/>
      <c r="G29" s="27"/>
      <c r="H29" s="27"/>
      <c r="I29" s="27">
        <f>SUM(I5:I26)</f>
        <v>37427</v>
      </c>
      <c r="J29" s="68">
        <f>E29/I29</f>
        <v>0.78705992999706098</v>
      </c>
      <c r="K29" s="31"/>
      <c r="L29" s="31"/>
      <c r="M29" s="31"/>
      <c r="N29" s="31"/>
      <c r="O29" s="31"/>
      <c r="P29" s="31"/>
      <c r="Q29" s="83">
        <f>E29/100000</f>
        <v>0.29457292000000002</v>
      </c>
      <c r="R29" s="84" t="s">
        <v>91</v>
      </c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2" t="s">
        <v>16</v>
      </c>
    </row>
    <row r="30" spans="1:37" ht="15" thickBot="1" x14ac:dyDescent="0.35">
      <c r="C30" s="56"/>
      <c r="D30" s="48"/>
      <c r="E30" s="25"/>
      <c r="F30" s="27"/>
      <c r="G30" s="27"/>
      <c r="H30" s="27"/>
      <c r="I30" s="27"/>
      <c r="J30" s="27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</row>
    <row r="31" spans="1:37" ht="15" thickBot="1" x14ac:dyDescent="0.35">
      <c r="A31" s="86" t="s">
        <v>92</v>
      </c>
      <c r="C31" s="56"/>
      <c r="D31" s="48"/>
      <c r="E31" s="25"/>
      <c r="F31" s="26"/>
      <c r="G31" s="87" t="s">
        <v>93</v>
      </c>
      <c r="H31" s="88" t="s">
        <v>94</v>
      </c>
      <c r="I31" s="89" t="s">
        <v>95</v>
      </c>
      <c r="J31" s="88"/>
      <c r="K31" s="90">
        <f>SUM(E32:E38)</f>
        <v>6360</v>
      </c>
      <c r="L31" s="31"/>
      <c r="M31" s="31"/>
      <c r="N31" s="31"/>
      <c r="O31" s="31"/>
      <c r="P31" s="31"/>
      <c r="Q31" s="91">
        <f>(E29+K31)/100000</f>
        <v>0.35817292000000001</v>
      </c>
      <c r="R31" s="92" t="s">
        <v>96</v>
      </c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81" t="s">
        <v>16</v>
      </c>
      <c r="AI31" s="2" t="s">
        <v>16</v>
      </c>
    </row>
    <row r="32" spans="1:37" x14ac:dyDescent="0.3">
      <c r="A32" s="94" t="s">
        <v>77</v>
      </c>
      <c r="B32" s="2" t="s">
        <v>16</v>
      </c>
      <c r="C32" s="56">
        <v>0.05</v>
      </c>
      <c r="D32" s="48"/>
      <c r="E32" s="25">
        <f t="shared" ref="E32:E36" si="8">F32*C32</f>
        <v>250</v>
      </c>
      <c r="F32" s="26">
        <v>5000</v>
      </c>
      <c r="G32" s="27">
        <v>815000</v>
      </c>
      <c r="H32" s="33" t="s">
        <v>16</v>
      </c>
      <c r="I32" s="29">
        <v>3000</v>
      </c>
      <c r="J32" s="33"/>
      <c r="L32" s="31"/>
      <c r="M32" s="31"/>
      <c r="N32" s="31"/>
      <c r="O32" s="31"/>
      <c r="P32" s="31"/>
      <c r="Q32" s="95"/>
      <c r="R32" s="33" t="s">
        <v>97</v>
      </c>
    </row>
    <row r="33" spans="1:41" x14ac:dyDescent="0.3">
      <c r="A33" s="94" t="s">
        <v>71</v>
      </c>
      <c r="C33" s="56">
        <v>-0.08</v>
      </c>
      <c r="E33" s="25">
        <f t="shared" si="8"/>
        <v>-1200</v>
      </c>
      <c r="F33" s="26">
        <v>15000</v>
      </c>
      <c r="G33" s="27">
        <v>770000</v>
      </c>
      <c r="H33" s="96" t="s">
        <v>16</v>
      </c>
      <c r="I33" s="29">
        <v>2100</v>
      </c>
      <c r="J33" s="33"/>
      <c r="K33" s="31"/>
      <c r="Q33" s="31" t="s">
        <v>16</v>
      </c>
      <c r="R33" s="33" t="s">
        <v>21</v>
      </c>
      <c r="S33" s="2" t="s">
        <v>16</v>
      </c>
      <c r="V33" s="51"/>
      <c r="X33" s="48"/>
      <c r="Y33" s="48"/>
      <c r="AK33" s="2" t="s">
        <v>16</v>
      </c>
    </row>
    <row r="34" spans="1:41" x14ac:dyDescent="0.3">
      <c r="A34" s="94" t="s">
        <v>48</v>
      </c>
      <c r="C34" s="56">
        <v>0.18</v>
      </c>
      <c r="E34" s="25">
        <f t="shared" si="8"/>
        <v>3600</v>
      </c>
      <c r="F34" s="26">
        <v>20000</v>
      </c>
      <c r="G34" s="27">
        <v>755000</v>
      </c>
      <c r="H34" s="96"/>
      <c r="I34" s="29">
        <v>380</v>
      </c>
      <c r="J34" s="33" t="s">
        <v>16</v>
      </c>
      <c r="K34" s="31"/>
      <c r="R34" s="33" t="s">
        <v>98</v>
      </c>
      <c r="S34" s="43"/>
      <c r="V34" s="41"/>
      <c r="W34" s="42"/>
      <c r="X34" s="43"/>
      <c r="AA34" s="45"/>
      <c r="AG34" s="45"/>
      <c r="AH34" s="2" t="s">
        <v>16</v>
      </c>
    </row>
    <row r="35" spans="1:41" x14ac:dyDescent="0.3">
      <c r="A35" s="94" t="s">
        <v>56</v>
      </c>
      <c r="C35" s="56">
        <v>-0.03</v>
      </c>
      <c r="D35" s="2" t="s">
        <v>16</v>
      </c>
      <c r="E35" s="25">
        <f t="shared" si="8"/>
        <v>-1500</v>
      </c>
      <c r="F35" s="26">
        <v>50000</v>
      </c>
      <c r="G35" s="27">
        <v>745000</v>
      </c>
      <c r="H35" s="96"/>
      <c r="I35" s="29">
        <v>2000</v>
      </c>
      <c r="J35" s="33"/>
      <c r="K35" s="31"/>
      <c r="R35" s="33" t="s">
        <v>130</v>
      </c>
      <c r="AC35" s="37"/>
      <c r="AH35" s="2" t="s">
        <v>16</v>
      </c>
    </row>
    <row r="36" spans="1:41" x14ac:dyDescent="0.3">
      <c r="A36" s="94" t="s">
        <v>99</v>
      </c>
      <c r="C36" s="56">
        <v>0.22</v>
      </c>
      <c r="E36" s="25">
        <f t="shared" si="8"/>
        <v>5280</v>
      </c>
      <c r="F36" s="26">
        <v>24000</v>
      </c>
      <c r="G36" s="27">
        <v>885000</v>
      </c>
      <c r="H36" s="31" t="s">
        <v>16</v>
      </c>
      <c r="I36" s="29">
        <v>3000</v>
      </c>
      <c r="J36" s="33"/>
      <c r="K36" s="31"/>
      <c r="R36" s="33" t="s">
        <v>100</v>
      </c>
      <c r="V36" s="51"/>
      <c r="X36" s="43"/>
      <c r="Y36" s="51"/>
      <c r="AE36" s="45"/>
      <c r="AF36" s="45"/>
      <c r="AG36" s="45"/>
      <c r="AK36" s="2" t="s">
        <v>16</v>
      </c>
    </row>
    <row r="37" spans="1:41" x14ac:dyDescent="0.3">
      <c r="A37" s="94" t="s">
        <v>101</v>
      </c>
      <c r="C37" s="56">
        <v>0.03</v>
      </c>
      <c r="D37" s="48"/>
      <c r="E37" s="25">
        <f>F37*C37</f>
        <v>180</v>
      </c>
      <c r="F37" s="26">
        <v>6000</v>
      </c>
      <c r="G37" s="27">
        <v>0</v>
      </c>
      <c r="H37" s="31"/>
      <c r="I37" s="29">
        <v>600</v>
      </c>
      <c r="K37" s="31"/>
      <c r="L37" s="31"/>
      <c r="M37" s="31"/>
      <c r="N37" s="31"/>
      <c r="O37" s="31"/>
      <c r="P37" s="31" t="s">
        <v>16</v>
      </c>
      <c r="Q37" s="45" t="s">
        <v>16</v>
      </c>
      <c r="R37" s="120" t="s">
        <v>131</v>
      </c>
      <c r="AH37" s="2" t="s">
        <v>16</v>
      </c>
    </row>
    <row r="38" spans="1:41" x14ac:dyDescent="0.3">
      <c r="A38" s="94" t="s">
        <v>102</v>
      </c>
      <c r="C38" s="56">
        <v>-0.05</v>
      </c>
      <c r="D38" s="48"/>
      <c r="E38" s="25">
        <f>F38*C38</f>
        <v>-250</v>
      </c>
      <c r="F38" s="26">
        <v>5000</v>
      </c>
      <c r="G38" s="27">
        <v>0</v>
      </c>
      <c r="H38" s="31" t="s">
        <v>16</v>
      </c>
      <c r="I38" s="29">
        <v>500</v>
      </c>
      <c r="K38" s="31"/>
      <c r="L38" s="31"/>
      <c r="M38" s="31"/>
      <c r="N38" s="31"/>
      <c r="O38" s="31"/>
      <c r="P38" s="31"/>
      <c r="Q38" s="45"/>
      <c r="R38" s="55" t="s">
        <v>16</v>
      </c>
      <c r="AB38" s="2" t="s">
        <v>16</v>
      </c>
      <c r="AH38" s="2" t="s">
        <v>16</v>
      </c>
    </row>
    <row r="39" spans="1:41" x14ac:dyDescent="0.3">
      <c r="A39" s="8" t="s">
        <v>16</v>
      </c>
      <c r="B39" s="8"/>
      <c r="C39" s="8" t="s">
        <v>16</v>
      </c>
      <c r="D39" s="73"/>
      <c r="E39" s="8" t="s">
        <v>16</v>
      </c>
      <c r="F39" s="75" t="s">
        <v>16</v>
      </c>
      <c r="G39" s="76" t="s">
        <v>16</v>
      </c>
      <c r="H39" s="76"/>
      <c r="I39" s="76"/>
      <c r="J39" s="76"/>
      <c r="K39" s="97" t="s">
        <v>16</v>
      </c>
      <c r="L39" s="97"/>
      <c r="M39" s="97"/>
      <c r="N39" s="97"/>
      <c r="O39" s="97"/>
      <c r="P39" s="97"/>
      <c r="Q39" s="97"/>
      <c r="R39" s="97" t="s">
        <v>16</v>
      </c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8" t="s">
        <v>16</v>
      </c>
    </row>
    <row r="40" spans="1:41" x14ac:dyDescent="0.3">
      <c r="C40" s="98" t="s">
        <v>16</v>
      </c>
      <c r="E40" s="99" t="s">
        <v>16</v>
      </c>
      <c r="F40" s="26" t="s">
        <v>16</v>
      </c>
      <c r="G40" s="27"/>
      <c r="H40" s="27"/>
      <c r="I40" s="27"/>
      <c r="J40" s="27"/>
    </row>
    <row r="41" spans="1:41" x14ac:dyDescent="0.3">
      <c r="A41" s="97" t="s">
        <v>103</v>
      </c>
      <c r="B41" s="8"/>
      <c r="C41" s="8"/>
      <c r="D41" s="8"/>
      <c r="E41" s="100">
        <v>27</v>
      </c>
      <c r="F41" s="8" t="s">
        <v>104</v>
      </c>
      <c r="G41" s="8" t="s">
        <v>105</v>
      </c>
      <c r="H41" s="8"/>
      <c r="I41" s="2" t="s">
        <v>106</v>
      </c>
      <c r="L41"/>
      <c r="M41" s="101"/>
      <c r="N41"/>
      <c r="O41"/>
      <c r="P41" s="102"/>
      <c r="Q41"/>
      <c r="R41" s="93" t="s">
        <v>103</v>
      </c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 s="103"/>
      <c r="AI41"/>
      <c r="AJ41" s="103"/>
      <c r="AK41"/>
      <c r="AL41"/>
      <c r="AM41" s="104" t="s">
        <v>16</v>
      </c>
      <c r="AN41"/>
      <c r="AO41"/>
    </row>
    <row r="42" spans="1:41" ht="15.6" x14ac:dyDescent="0.3">
      <c r="C42" s="2" t="s">
        <v>107</v>
      </c>
      <c r="E42" s="2">
        <v>8</v>
      </c>
      <c r="F42" s="105">
        <f>E42/E41</f>
        <v>0.29629629629629628</v>
      </c>
      <c r="G42" s="106">
        <f>SUM(C20:C25)/5</f>
        <v>0.1258</v>
      </c>
      <c r="H42" s="2" t="s">
        <v>16</v>
      </c>
      <c r="I42" s="107">
        <f>SUM( C20:C26)/8</f>
        <v>0.138625</v>
      </c>
      <c r="R42" s="88" t="s">
        <v>108</v>
      </c>
      <c r="S42" s="88">
        <v>4</v>
      </c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</row>
    <row r="43" spans="1:41" ht="15.6" x14ac:dyDescent="0.3">
      <c r="C43" s="2" t="s">
        <v>109</v>
      </c>
      <c r="E43" s="2">
        <v>16</v>
      </c>
      <c r="F43" s="108">
        <f>E43/E41</f>
        <v>0.59259259259259256</v>
      </c>
      <c r="G43" s="109">
        <f>SUM(C5:C17)/18</f>
        <v>-4.455555555555557E-2</v>
      </c>
      <c r="I43" s="107">
        <f>SUM(C5:C17)/16</f>
        <v>-5.0125000000000017E-2</v>
      </c>
      <c r="R43" s="88" t="s">
        <v>110</v>
      </c>
      <c r="S43" s="88">
        <v>2</v>
      </c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</row>
    <row r="44" spans="1:41" x14ac:dyDescent="0.3">
      <c r="B44" s="110" t="s">
        <v>111</v>
      </c>
      <c r="C44" s="111"/>
      <c r="D44" s="111"/>
      <c r="E44" s="111">
        <v>3</v>
      </c>
      <c r="F44" s="107"/>
      <c r="K44" s="112"/>
      <c r="R44" s="88" t="s">
        <v>112</v>
      </c>
      <c r="S44" s="88">
        <v>2</v>
      </c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</row>
    <row r="45" spans="1:41" x14ac:dyDescent="0.3">
      <c r="E45" s="2" t="s">
        <v>16</v>
      </c>
      <c r="F45" s="107"/>
      <c r="R45" s="88" t="s">
        <v>113</v>
      </c>
      <c r="S45" s="88" t="s">
        <v>16</v>
      </c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</row>
    <row r="46" spans="1:41" x14ac:dyDescent="0.3">
      <c r="R46" s="113" t="s">
        <v>114</v>
      </c>
      <c r="S46" s="113">
        <v>3</v>
      </c>
      <c r="T46" s="113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2" t="s">
        <v>16</v>
      </c>
    </row>
    <row r="47" spans="1:41" x14ac:dyDescent="0.3">
      <c r="A47" s="2" t="s">
        <v>115</v>
      </c>
      <c r="R47" s="113" t="s">
        <v>116</v>
      </c>
      <c r="S47" s="114" t="s">
        <v>16</v>
      </c>
      <c r="T47" s="114"/>
      <c r="U47" s="114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33" t="s">
        <v>16</v>
      </c>
    </row>
    <row r="48" spans="1:41" x14ac:dyDescent="0.3">
      <c r="A48" s="115" t="s">
        <v>117</v>
      </c>
      <c r="B48" s="115"/>
      <c r="C48" s="115"/>
      <c r="D48" s="115"/>
      <c r="E48" s="115"/>
      <c r="F48" s="115"/>
      <c r="G48" s="115"/>
      <c r="H48" s="116"/>
    </row>
    <row r="49" spans="1:33" x14ac:dyDescent="0.3">
      <c r="A49" s="33" t="s">
        <v>118</v>
      </c>
      <c r="R49" s="2" t="s">
        <v>16</v>
      </c>
    </row>
    <row r="50" spans="1:33" x14ac:dyDescent="0.3">
      <c r="A50" s="2" t="s">
        <v>16</v>
      </c>
    </row>
    <row r="51" spans="1:33" x14ac:dyDescent="0.3">
      <c r="A51" s="8" t="s">
        <v>119</v>
      </c>
      <c r="B51" s="8" t="s">
        <v>16</v>
      </c>
      <c r="C51" s="8"/>
      <c r="D51" s="8"/>
      <c r="E51" s="8" t="s">
        <v>35</v>
      </c>
      <c r="F51" s="8"/>
      <c r="G51" s="8"/>
      <c r="H51" s="8"/>
      <c r="I51" s="8"/>
      <c r="J51" s="8"/>
      <c r="K51" s="8" t="s">
        <v>36</v>
      </c>
      <c r="L51" s="8"/>
      <c r="M51" s="8"/>
      <c r="N51" s="8"/>
      <c r="O51" s="8"/>
      <c r="P51" s="8"/>
      <c r="Q51" s="8"/>
    </row>
    <row r="52" spans="1:33" x14ac:dyDescent="0.3">
      <c r="A52" s="31" t="s">
        <v>120</v>
      </c>
      <c r="C52" s="107">
        <v>0</v>
      </c>
      <c r="E52" s="31" t="s">
        <v>120</v>
      </c>
      <c r="F52" s="107">
        <v>0</v>
      </c>
      <c r="K52" s="31" t="s">
        <v>120</v>
      </c>
      <c r="R52" s="117">
        <v>0</v>
      </c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</row>
    <row r="53" spans="1:33" x14ac:dyDescent="0.3">
      <c r="A53" s="31" t="s">
        <v>121</v>
      </c>
      <c r="C53" s="107">
        <v>0</v>
      </c>
      <c r="E53" s="31" t="s">
        <v>122</v>
      </c>
      <c r="F53" s="107">
        <v>0</v>
      </c>
      <c r="K53" s="31" t="s">
        <v>122</v>
      </c>
      <c r="R53" s="117">
        <v>0</v>
      </c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</row>
    <row r="54" spans="1:33" x14ac:dyDescent="0.3">
      <c r="A54" s="31" t="s">
        <v>123</v>
      </c>
      <c r="C54" s="107">
        <v>0</v>
      </c>
      <c r="E54" s="31" t="s">
        <v>124</v>
      </c>
      <c r="F54" s="107">
        <v>0</v>
      </c>
      <c r="K54" s="31" t="s">
        <v>124</v>
      </c>
      <c r="R54" s="117">
        <v>0</v>
      </c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7"/>
      <c r="AE54" s="117"/>
      <c r="AF54" s="117"/>
      <c r="AG54" s="117"/>
    </row>
    <row r="55" spans="1:33" x14ac:dyDescent="0.3">
      <c r="A55" s="31" t="s">
        <v>125</v>
      </c>
      <c r="C55" s="107">
        <v>0</v>
      </c>
    </row>
    <row r="56" spans="1:33" x14ac:dyDescent="0.3">
      <c r="A56" s="31"/>
      <c r="C56" s="107"/>
    </row>
    <row r="57" spans="1:33" x14ac:dyDescent="0.3">
      <c r="A57" s="118"/>
    </row>
    <row r="58" spans="1:33" x14ac:dyDescent="0.3">
      <c r="A58" s="40"/>
    </row>
    <row r="59" spans="1:33" x14ac:dyDescent="0.3">
      <c r="A59" s="40"/>
    </row>
    <row r="60" spans="1:33" x14ac:dyDescent="0.3">
      <c r="A60" s="40"/>
    </row>
    <row r="61" spans="1:33" x14ac:dyDescent="0.3">
      <c r="A61" s="118"/>
    </row>
    <row r="62" spans="1:33" x14ac:dyDescent="0.3">
      <c r="A62" s="119"/>
    </row>
    <row r="63" spans="1:33" x14ac:dyDescent="0.3">
      <c r="A63" s="118"/>
    </row>
    <row r="64" spans="1:33" x14ac:dyDescent="0.3">
      <c r="A64" s="118"/>
    </row>
    <row r="65" spans="1:1" x14ac:dyDescent="0.3">
      <c r="A65" s="118"/>
    </row>
    <row r="66" spans="1:1" x14ac:dyDescent="0.3">
      <c r="A66" s="118"/>
    </row>
    <row r="67" spans="1:1" x14ac:dyDescent="0.3">
      <c r="A67" s="40"/>
    </row>
    <row r="68" spans="1:1" x14ac:dyDescent="0.3">
      <c r="A68" s="40"/>
    </row>
    <row r="69" spans="1:1" x14ac:dyDescent="0.3">
      <c r="A69" s="40"/>
    </row>
    <row r="70" spans="1:1" x14ac:dyDescent="0.3">
      <c r="A70" s="118"/>
    </row>
    <row r="71" spans="1:1" x14ac:dyDescent="0.3">
      <c r="A71" s="40"/>
    </row>
    <row r="72" spans="1:1" x14ac:dyDescent="0.3">
      <c r="A72" s="40"/>
    </row>
    <row r="73" spans="1:1" x14ac:dyDescent="0.3">
      <c r="A73" s="40"/>
    </row>
    <row r="74" spans="1:1" x14ac:dyDescent="0.3">
      <c r="A74" s="40"/>
    </row>
    <row r="75" spans="1:1" x14ac:dyDescent="0.3">
      <c r="A75" s="40"/>
    </row>
    <row r="76" spans="1:1" x14ac:dyDescent="0.3">
      <c r="A76" s="40"/>
    </row>
    <row r="77" spans="1:1" x14ac:dyDescent="0.3">
      <c r="A77" s="40"/>
    </row>
    <row r="78" spans="1:1" x14ac:dyDescent="0.3">
      <c r="A78" s="40"/>
    </row>
    <row r="79" spans="1:1" x14ac:dyDescent="0.3">
      <c r="A79" s="40"/>
    </row>
    <row r="80" spans="1:1" x14ac:dyDescent="0.3">
      <c r="A80" s="40"/>
    </row>
    <row r="83" spans="1:1" x14ac:dyDescent="0.3">
      <c r="A83" s="40"/>
    </row>
    <row r="84" spans="1:1" x14ac:dyDescent="0.3">
      <c r="A84" s="40"/>
    </row>
    <row r="85" spans="1:1" x14ac:dyDescent="0.3">
      <c r="A85" s="40"/>
    </row>
    <row r="88" spans="1:1" x14ac:dyDescent="0.3">
      <c r="A88" s="2" t="s">
        <v>16</v>
      </c>
    </row>
  </sheetData>
  <mergeCells count="3">
    <mergeCell ref="A3:B3"/>
    <mergeCell ref="S3:AF3"/>
    <mergeCell ref="S47:U47"/>
  </mergeCells>
  <pageMargins left="0.5" right="0" top="0.25" bottom="0" header="0.3" footer="0.3"/>
  <pageSetup scale="62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Sample Trade Stats</vt:lpstr>
      <vt:lpstr>'Sample Trade Stats'!Print_Area</vt:lpstr>
      <vt:lpstr>'Sample Trade Stats'!Print_Titles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P.</dc:creator>
  <cp:lastModifiedBy>John P.</cp:lastModifiedBy>
  <dcterms:created xsi:type="dcterms:W3CDTF">2024-12-20T13:22:52Z</dcterms:created>
  <dcterms:modified xsi:type="dcterms:W3CDTF">2024-12-20T13:30:44Z</dcterms:modified>
</cp:coreProperties>
</file>